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5.jpeg" ContentType="image/jpeg"/>
  <Override PartName="/xl/media/image6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rrera" sheetId="1" state="visible" r:id="rId2"/>
    <sheet name="Jarraibideak" sheetId="2" state="visible" r:id="rId3"/>
    <sheet name="F.1. Jarduketa mota 1" sheetId="3" state="visible" r:id="rId4"/>
    <sheet name="F.2. Jarduketa mota 2" sheetId="4" state="visible" r:id="rId5"/>
    <sheet name="F.3. Jarduketa mota 3" sheetId="5" state="visible" r:id="rId6"/>
    <sheet name="F.4. Jarduketa mota 4" sheetId="6" state="visible" r:id="rId7"/>
    <sheet name="F.5. Jarduketa mota 5" sheetId="7" state="visible" r:id="rId8"/>
    <sheet name="F.6. Jarduketa mota 6" sheetId="8" state="visible" r:id="rId9"/>
    <sheet name="F.7. Jarduketa mota 7" sheetId="9" state="visible" r:id="rId10"/>
    <sheet name="F.8. Jarduketa mota 8" sheetId="10" state="visible" r:id="rId11"/>
    <sheet name="Listas" sheetId="11" state="hidden" r:id="rId12"/>
  </sheets>
  <definedNames>
    <definedName function="false" hidden="false" localSheetId="2" name="_xlnm.Print_Area" vbProcedure="false">'F.1. Jarduketa mota 1'!$A$1:$J$132</definedName>
    <definedName function="false" hidden="false" localSheetId="3" name="_xlnm.Print_Area" vbProcedure="false">'F.2. Jarduketa mota 2'!$A$1:$J$129</definedName>
    <definedName function="false" hidden="false" localSheetId="4" name="_xlnm.Print_Area" vbProcedure="false">'F.3. Jarduketa mota 3'!$A$1:$L$123</definedName>
    <definedName function="false" hidden="false" localSheetId="5" name="_xlnm.Print_Area" vbProcedure="false">'F.4. Jarduketa mota 4'!$A$1:$L$123</definedName>
    <definedName function="false" hidden="false" localSheetId="6" name="_xlnm.Print_Area" vbProcedure="false">'F.5. Jarduketa mota 5'!$A$1:$J$189</definedName>
    <definedName function="false" hidden="false" localSheetId="7" name="_xlnm.Print_Area" vbProcedure="false">'F.6. Jarduketa mota 6'!$A$1:$J$189</definedName>
    <definedName function="false" hidden="false" localSheetId="8" name="_xlnm.Print_Area" vbProcedure="false">'F.7. Jarduketa mota 7'!$A$1:$J$187</definedName>
    <definedName function="false" hidden="false" localSheetId="9" name="_xlnm.Print_Area" vbProcedure="false">'F.8. Jarduketa mota 8'!$A$1:$J$187</definedName>
    <definedName function="false" hidden="false" localSheetId="0" name="_xlnm.Print_Area" vbProcedure="false">Sarrera!$A$1:$J$19</definedName>
    <definedName function="false" hidden="false" localSheetId="2" name="_xlnm.Print_Area_0_0_0_0_0" vbProcedure="false">'F.1. Jarduketa mota 1'!$A$1:$J$113</definedName>
    <definedName function="false" hidden="false" localSheetId="2" name="_xlnm.Print_Area_0_0_0_0_0_0" vbProcedure="false">'F.1. Jarduketa mota 1'!$A$1:$J$113</definedName>
    <definedName function="false" hidden="false" localSheetId="2" name="_xlnm.Print_Area_0_0_0_0_0_0_0" vbProcedure="false">'F.1. Jarduketa mota 1'!$A$1:$J$113</definedName>
    <definedName function="false" hidden="false" localSheetId="2" name="_xlnm.Print_Area_0_0_0_0_0_0_0_0" vbProcedure="false">'F.1. Jarduketa mota 1'!$A$1:$J$113</definedName>
    <definedName function="false" hidden="false" localSheetId="2" name="_xlnm.Print_Area_0_0_0_0_0_0_0_0_0" vbProcedure="false">'F.1. Jarduketa mota 1'!$A$1:$J$113</definedName>
    <definedName function="false" hidden="false" localSheetId="2" name="_xlnm.Print_Area_0_0_0_0_0_0_0_0_0_0" vbProcedure="false">'F.1. Jarduketa mota 1'!$A$1:$J$113</definedName>
    <definedName function="false" hidden="false" localSheetId="2" name="_xlnm.Print_Area_0_0_0_0_0_0_0_0_0_0_0" vbProcedure="false">'F.1. Jarduketa mota 1'!$A$1:$J$113</definedName>
    <definedName function="false" hidden="false" localSheetId="2" name="_xlnm.Print_Area_0_0_0_0_0_0_0_0_0_0_0_0" vbProcedure="false">'F.1. Jarduketa mota 1'!$A$1:$J$113</definedName>
    <definedName function="false" hidden="false" localSheetId="2" name="_xlnm.Print_Area_0_0_0_0_0_0_0_0_0_0_0_0_0" vbProcedure="false">'F.1. Jarduketa mota 1'!$A$1:$J$113</definedName>
    <definedName function="false" hidden="false" localSheetId="2" name="_xlnm.Print_Area_0_0_0_0_0_0_0_0_0_0_0_0_0_0" vbProcedure="false">'F.1. Jarduketa mota 1'!$A$1:$J$113</definedName>
    <definedName function="false" hidden="false" localSheetId="2" name="_xlnm.Print_Area_0_0_0_0_0_0_0_0_0_0_0_0_0_0_0" vbProcedure="false">'F.1. Jarduketa mota 1'!$A$1:$J$113</definedName>
    <definedName function="false" hidden="false" localSheetId="2" name="_xlnm.Print_Area_0_0_0_0_0_0_0_0_0_0_0_0_0_0_0_0" vbProcedure="false">'F.1. Jarduketa mota 1'!$A$1:$J$113</definedName>
    <definedName function="false" hidden="false" localSheetId="2" name="_xlnm.Print_Area_0_0_0_0_0_0_0_0_0_0_0_0_0_0_0_0_0" vbProcedure="false">'F.1. Jarduketa mota 1'!$A$1:$J$113</definedName>
    <definedName function="false" hidden="false" localSheetId="2" name="_xlnm.Print_Area_0_0_0_0_0_0_0_0_0_0_0_0_0_0_0_0_0_0" vbProcedure="false">'F.1. Jarduketa mota 1'!$A$1:$J$113</definedName>
    <definedName function="false" hidden="false" localSheetId="2" name="_xlnm.Print_Area_0_0_0_0_0_0_0_0_0_0_0_0_0_0_0_0_0_0_0" vbProcedure="false">'F.1. Jarduketa mota 1'!$A$1:$J$113</definedName>
    <definedName function="false" hidden="false" localSheetId="2" name="_xlnm.Print_Area_0_0_0_0_0_0_0_0_0_0_0_0_0_0_0_0_0_0_0_0" vbProcedure="false">'F.1. Jarduketa mota 1'!$A$1:$J$113</definedName>
    <definedName function="false" hidden="false" localSheetId="2" name="_xlnm.Print_Area_0_0_0_0_0_0_0_0_0_0_0_0_0_0_0_0_0_0_0_0_0" vbProcedure="false">'F.1. Jarduketa mota 1'!$A$1:$J$113</definedName>
    <definedName function="false" hidden="false" localSheetId="2" name="_xlnm.Print_Area_0_0_0_0_0_0_0_0_0_0_0_0_0_0_0_0_0_0_0_0_0_0" vbProcedure="false">'F.1. Jarduketa mota 1'!$A$1:$J$113</definedName>
    <definedName function="false" hidden="false" localSheetId="3" name="_xlnm.Print_Area_0_0_0_0_0" vbProcedure="false">'F.2. Jarduketa mota 2'!$A$1:$J$110</definedName>
    <definedName function="false" hidden="false" localSheetId="3" name="_xlnm.Print_Area_0_0_0_0_0_0" vbProcedure="false">'F.2. Jarduketa mota 2'!$A$1:$J$110</definedName>
    <definedName function="false" hidden="false" localSheetId="3" name="_xlnm.Print_Area_0_0_0_0_0_0_0" vbProcedure="false">'F.2. Jarduketa mota 2'!$A$1:$J$110</definedName>
    <definedName function="false" hidden="false" localSheetId="3" name="_xlnm.Print_Area_0_0_0_0_0_0_0_0" vbProcedure="false">'F.2. Jarduketa mota 2'!$A$1:$J$110</definedName>
    <definedName function="false" hidden="false" localSheetId="3" name="_xlnm.Print_Area_0_0_0_0_0_0_0_0_0" vbProcedure="false">'F.2. Jarduketa mota 2'!$A$1:$J$110</definedName>
    <definedName function="false" hidden="false" localSheetId="3" name="_xlnm.Print_Area_0_0_0_0_0_0_0_0_0_0" vbProcedure="false">'F.2. Jarduketa mota 2'!$A$1:$J$110</definedName>
    <definedName function="false" hidden="false" localSheetId="3" name="_xlnm.Print_Area_0_0_0_0_0_0_0_0_0_0_0" vbProcedure="false">'F.2. Jarduketa mota 2'!$A$1:$J$110</definedName>
    <definedName function="false" hidden="false" localSheetId="3" name="_xlnm.Print_Area_0_0_0_0_0_0_0_0_0_0_0_0" vbProcedure="false">'F.2. Jarduketa mota 2'!$A$1:$J$110</definedName>
    <definedName function="false" hidden="false" localSheetId="3" name="_xlnm.Print_Area_0_0_0_0_0_0_0_0_0_0_0_0_0" vbProcedure="false">'F.2. Jarduketa mota 2'!$A$1:$J$110</definedName>
    <definedName function="false" hidden="false" localSheetId="3" name="_xlnm.Print_Area_0_0_0_0_0_0_0_0_0_0_0_0_0_0" vbProcedure="false">'F.2. Jarduketa mota 2'!$A$1:$J$110</definedName>
    <definedName function="false" hidden="false" localSheetId="3" name="_xlnm.Print_Area_0_0_0_0_0_0_0_0_0_0_0_0_0_0_0" vbProcedure="false">'F.2. Jarduketa mota 2'!$A$1:$J$110</definedName>
    <definedName function="false" hidden="false" localSheetId="3" name="_xlnm.Print_Area_0_0_0_0_0_0_0_0_0_0_0_0_0_0_0_0" vbProcedure="false">'F.2. Jarduketa mota 2'!$A$1:$J$110</definedName>
    <definedName function="false" hidden="false" localSheetId="3" name="_xlnm.Print_Area_0_0_0_0_0_0_0_0_0_0_0_0_0_0_0_0_0" vbProcedure="false">'F.2. Jarduketa mota 2'!$A$1:$J$110</definedName>
    <definedName function="false" hidden="false" localSheetId="3" name="_xlnm.Print_Area_0_0_0_0_0_0_0_0_0_0_0_0_0_0_0_0_0_0" vbProcedure="false">'F.2. Jarduketa mota 2'!$A$1:$J$110</definedName>
    <definedName function="false" hidden="false" localSheetId="3" name="_xlnm.Print_Area_0_0_0_0_0_0_0_0_0_0_0_0_0_0_0_0_0_0_0" vbProcedure="false">'F.2. Jarduketa mota 2'!$A$1:$J$110</definedName>
    <definedName function="false" hidden="false" localSheetId="3" name="_xlnm.Print_Area_0_0_0_0_0_0_0_0_0_0_0_0_0_0_0_0_0_0_0_0" vbProcedure="false">'F.2. Jarduketa mota 2'!$A$1:$J$110</definedName>
    <definedName function="false" hidden="false" localSheetId="3" name="_xlnm.Print_Area_0_0_0_0_0_0_0_0_0_0_0_0_0_0_0_0_0_0_0_0_0" vbProcedure="false">'F.2. Jarduketa mota 2'!$A$1:$J$110</definedName>
    <definedName function="false" hidden="false" localSheetId="3" name="_xlnm.Print_Area_0_0_0_0_0_0_0_0_0_0_0_0_0_0_0_0_0_0_0_0_0_0" vbProcedure="false">'F.2. Jarduketa mota 2'!$A$1:$J$110</definedName>
    <definedName function="false" hidden="false" localSheetId="4" name="_xlnm.Print_Area_0_0_0_0_0" vbProcedure="false">'F.3. Jarduketa mota 3'!$A$1:$L$104</definedName>
    <definedName function="false" hidden="false" localSheetId="4" name="_xlnm.Print_Area_0_0_0_0_0_0" vbProcedure="false">'F.3. Jarduketa mota 3'!$A$1:$L$104</definedName>
    <definedName function="false" hidden="false" localSheetId="4" name="_xlnm.Print_Area_0_0_0_0_0_0_0" vbProcedure="false">'F.3. Jarduketa mota 3'!$A$1:$L$104</definedName>
    <definedName function="false" hidden="false" localSheetId="4" name="_xlnm.Print_Area_0_0_0_0_0_0_0_0" vbProcedure="false">'F.3. Jarduketa mota 3'!$A$1:$L$104</definedName>
    <definedName function="false" hidden="false" localSheetId="4" name="_xlnm.Print_Area_0_0_0_0_0_0_0_0_0" vbProcedure="false">'F.3. Jarduketa mota 3'!$A$1:$L$104</definedName>
    <definedName function="false" hidden="false" localSheetId="4" name="_xlnm.Print_Area_0_0_0_0_0_0_0_0_0_0" vbProcedure="false">'F.3. Jarduketa mota 3'!$A$1:$L$104</definedName>
    <definedName function="false" hidden="false" localSheetId="4" name="_xlnm.Print_Area_0_0_0_0_0_0_0_0_0_0_0" vbProcedure="false">'F.3. Jarduketa mota 3'!$A$1:$L$104</definedName>
    <definedName function="false" hidden="false" localSheetId="4" name="_xlnm.Print_Area_0_0_0_0_0_0_0_0_0_0_0_0" vbProcedure="false">'F.3. Jarduketa mota 3'!$A$1:$L$104</definedName>
    <definedName function="false" hidden="false" localSheetId="4" name="_xlnm.Print_Area_0_0_0_0_0_0_0_0_0_0_0_0_0" vbProcedure="false">'F.3. Jarduketa mota 3'!$A$1:$L$104</definedName>
    <definedName function="false" hidden="false" localSheetId="4" name="_xlnm.Print_Area_0_0_0_0_0_0_0_0_0_0_0_0_0_0" vbProcedure="false">'F.3. Jarduketa mota 3'!$A$1:$L$104</definedName>
    <definedName function="false" hidden="false" localSheetId="4" name="_xlnm.Print_Area_0_0_0_0_0_0_0_0_0_0_0_0_0_0_0" vbProcedure="false">'F.3. Jarduketa mota 3'!$A$1:$L$104</definedName>
    <definedName function="false" hidden="false" localSheetId="4" name="_xlnm.Print_Area_0_0_0_0_0_0_0_0_0_0_0_0_0_0_0_0" vbProcedure="false">'F.3. Jarduketa mota 3'!$A$1:$L$104</definedName>
    <definedName function="false" hidden="false" localSheetId="4" name="_xlnm.Print_Area_0_0_0_0_0_0_0_0_0_0_0_0_0_0_0_0_0" vbProcedure="false">'F.3. Jarduketa mota 3'!$A$1:$L$104</definedName>
    <definedName function="false" hidden="false" localSheetId="4" name="_xlnm.Print_Area_0_0_0_0_0_0_0_0_0_0_0_0_0_0_0_0_0_0" vbProcedure="false">'F.3. Jarduketa mota 3'!$A$1:$L$104</definedName>
    <definedName function="false" hidden="false" localSheetId="4" name="_xlnm.Print_Area_0_0_0_0_0_0_0_0_0_0_0_0_0_0_0_0_0_0_0" vbProcedure="false">'F.3. Jarduketa mota 3'!$A$1:$L$104</definedName>
    <definedName function="false" hidden="false" localSheetId="4" name="_xlnm.Print_Area_0_0_0_0_0_0_0_0_0_0_0_0_0_0_0_0_0_0_0_0" vbProcedure="false">'F.3. Jarduketa mota 3'!$A$1:$L$104</definedName>
    <definedName function="false" hidden="false" localSheetId="4" name="_xlnm.Print_Area_0_0_0_0_0_0_0_0_0_0_0_0_0_0_0_0_0_0_0_0_0" vbProcedure="false">'F.3. Jarduketa mota 3'!$A$1:$L$104</definedName>
    <definedName function="false" hidden="false" localSheetId="4" name="_xlnm.Print_Area_0_0_0_0_0_0_0_0_0_0_0_0_0_0_0_0_0_0_0_0_0_0" vbProcedure="false">'F.3. Jarduketa mota 3'!$A$1:$L$104</definedName>
    <definedName function="false" hidden="false" localSheetId="4" name="_xlnm.Print_Area_0_0_0_0_0_0_0_0_0_0_0_0_0_0_0_0_0_0_0_0_0_0_0" vbProcedure="false">'F.3. Jarduketa mota 3'!$A$1:$L$48</definedName>
    <definedName function="false" hidden="false" localSheetId="4" name="_xlnm.Print_Area_0_0_0_0_0_0_0_0_0_0_0_0_0_0_0_0_0_0_0_0_0_0_0_0" vbProcedure="false">'F.3. Jarduketa mota 3'!$A$1:$L$48</definedName>
    <definedName function="false" hidden="false" localSheetId="4" name="_xlnm.Print_Area_0_0_0_0_0_0_0_0_0_0_0_0_0_0_0_0_0_0_0_0_0_0_0_0_0" vbProcedure="false">'F.3. Jarduketa mota 3'!$A$1:$L$48</definedName>
    <definedName function="false" hidden="false" localSheetId="4" name="_xlnm.Print_Area_0_0_0_0_0_0_0_0_0_0_0_0_0_0_0_0_0_0_0_0_0_0_0_0_0_0" vbProcedure="false">'F.3. Jarduketa mota 3'!$A$1:$L$48</definedName>
    <definedName function="false" hidden="false" localSheetId="4" name="_xlnm.Print_Area_0_0_0_0_0_0_0_0_0_0_0_0_0_0_0_0_0_0_0_0_0_0_0_0_0_0_0" vbProcedure="false">'F.3. Jarduketa mota 3'!$A$1:$L$48</definedName>
    <definedName function="false" hidden="false" localSheetId="4" name="_xlnm.Print_Area_0_0_0_0_0_0_0_0_0_0_0_0_0_0_0_0_0_0_0_0_0_0_0_0_0_0_0_0" vbProcedure="false">'F.3. Jarduketa mota 3'!$A$1:$L$48</definedName>
    <definedName function="false" hidden="false" localSheetId="5" name="_xlnm.Print_Area_0_0_0_0_0" vbProcedure="false">'F.4. Jarduketa mota 4'!$A$1:$L$104</definedName>
    <definedName function="false" hidden="false" localSheetId="5" name="_xlnm.Print_Area_0_0_0_0_0_0" vbProcedure="false">'F.4. Jarduketa mota 4'!$A$1:$L$104</definedName>
    <definedName function="false" hidden="false" localSheetId="5" name="_xlnm.Print_Area_0_0_0_0_0_0_0" vbProcedure="false">'F.4. Jarduketa mota 4'!$A$1:$L$104</definedName>
    <definedName function="false" hidden="false" localSheetId="5" name="_xlnm.Print_Area_0_0_0_0_0_0_0_0" vbProcedure="false">'F.4. Jarduketa mota 4'!$A$1:$L$104</definedName>
    <definedName function="false" hidden="false" localSheetId="5" name="_xlnm.Print_Area_0_0_0_0_0_0_0_0_0" vbProcedure="false">'F.4. Jarduketa mota 4'!$A$1:$L$104</definedName>
    <definedName function="false" hidden="false" localSheetId="5" name="_xlnm.Print_Area_0_0_0_0_0_0_0_0_0_0" vbProcedure="false">'F.4. Jarduketa mota 4'!$A$1:$L$104</definedName>
    <definedName function="false" hidden="false" localSheetId="5" name="_xlnm.Print_Area_0_0_0_0_0_0_0_0_0_0_0" vbProcedure="false">'F.4. Jarduketa mota 4'!$A$1:$L$104</definedName>
    <definedName function="false" hidden="false" localSheetId="5" name="_xlnm.Print_Area_0_0_0_0_0_0_0_0_0_0_0_0" vbProcedure="false">'F.4. Jarduketa mota 4'!$A$1:$L$104</definedName>
    <definedName function="false" hidden="false" localSheetId="5" name="_xlnm.Print_Area_0_0_0_0_0_0_0_0_0_0_0_0_0" vbProcedure="false">'F.4. Jarduketa mota 4'!$A$1:$L$104</definedName>
    <definedName function="false" hidden="false" localSheetId="5" name="_xlnm.Print_Area_0_0_0_0_0_0_0_0_0_0_0_0_0_0" vbProcedure="false">'F.4. Jarduketa mota 4'!$A$1:$L$104</definedName>
    <definedName function="false" hidden="false" localSheetId="5" name="_xlnm.Print_Area_0_0_0_0_0_0_0_0_0_0_0_0_0_0_0" vbProcedure="false">'F.4. Jarduketa mota 4'!$A$1:$L$104</definedName>
    <definedName function="false" hidden="false" localSheetId="5" name="_xlnm.Print_Area_0_0_0_0_0_0_0_0_0_0_0_0_0_0_0_0" vbProcedure="false">'F.4. Jarduketa mota 4'!$A$1:$L$104</definedName>
    <definedName function="false" hidden="false" localSheetId="5" name="_xlnm.Print_Area_0_0_0_0_0_0_0_0_0_0_0_0_0_0_0_0_0" vbProcedure="false">'F.4. Jarduketa mota 4'!$A$1:$L$104</definedName>
    <definedName function="false" hidden="false" localSheetId="5" name="_xlnm.Print_Area_0_0_0_0_0_0_0_0_0_0_0_0_0_0_0_0_0_0" vbProcedure="false">'F.4. Jarduketa mota 4'!$A$1:$L$104</definedName>
    <definedName function="false" hidden="false" localSheetId="5" name="_xlnm.Print_Area_0_0_0_0_0_0_0_0_0_0_0_0_0_0_0_0_0_0_0" vbProcedure="false">'F.4. Jarduketa mota 4'!$A$1:$L$104</definedName>
    <definedName function="false" hidden="false" localSheetId="5" name="_xlnm.Print_Area_0_0_0_0_0_0_0_0_0_0_0_0_0_0_0_0_0_0_0_0" vbProcedure="false">'F.4. Jarduketa mota 4'!$A$1:$L$104</definedName>
    <definedName function="false" hidden="false" localSheetId="5" name="_xlnm.Print_Area_0_0_0_0_0_0_0_0_0_0_0_0_0_0_0_0_0_0_0_0_0" vbProcedure="false">'F.4. Jarduketa mota 4'!$A$1:$L$104</definedName>
    <definedName function="false" hidden="false" localSheetId="5" name="_xlnm.Print_Area_0_0_0_0_0_0_0_0_0_0_0_0_0_0_0_0_0_0_0_0_0_0" vbProcedure="false">'F.4. Jarduketa mota 4'!$A$1:$L$104</definedName>
    <definedName function="false" hidden="false" localSheetId="5" name="_xlnm.Print_Area_0_0_0_0_0_0_0_0_0_0_0_0_0_0_0_0_0_0_0_0_0_0_0" vbProcedure="false">'F.4. Jarduketa mota 4'!$A$1:$L$48</definedName>
    <definedName function="false" hidden="false" localSheetId="5" name="_xlnm.Print_Area_0_0_0_0_0_0_0_0_0_0_0_0_0_0_0_0_0_0_0_0_0_0_0_0" vbProcedure="false">'F.4. Jarduketa mota 4'!$A$1:$L$48</definedName>
    <definedName function="false" hidden="false" localSheetId="5" name="_xlnm.Print_Area_0_0_0_0_0_0_0_0_0_0_0_0_0_0_0_0_0_0_0_0_0_0_0_0_0" vbProcedure="false">'F.4. Jarduketa mota 4'!$A$1:$L$48</definedName>
    <definedName function="false" hidden="false" localSheetId="5" name="_xlnm.Print_Area_0_0_0_0_0_0_0_0_0_0_0_0_0_0_0_0_0_0_0_0_0_0_0_0_0_0" vbProcedure="false">'F.4. Jarduketa mota 4'!$A$1:$L$48</definedName>
    <definedName function="false" hidden="false" localSheetId="5" name="_xlnm.Print_Area_0_0_0_0_0_0_0_0_0_0_0_0_0_0_0_0_0_0_0_0_0_0_0_0_0_0_0" vbProcedure="false">'F.4. Jarduketa mota 4'!$A$1:$L$48</definedName>
    <definedName function="false" hidden="false" localSheetId="5" name="_xlnm.Print_Area_0_0_0_0_0_0_0_0_0_0_0_0_0_0_0_0_0_0_0_0_0_0_0_0_0_0_0_0" vbProcedure="false">'F.4. Jarduketa mota 4'!$A$1:$L$48</definedName>
    <definedName function="false" hidden="false" localSheetId="6" name="_xlnm.Print_Area_0_0_0_0_0" vbProcedure="false">'F.5. Jarduketa mota 5'!$A$1:$J$169</definedName>
    <definedName function="false" hidden="false" localSheetId="6" name="_xlnm.Print_Area_0_0_0_0_0_0" vbProcedure="false">'F.5. Jarduketa mota 5'!$A$1:$J$170</definedName>
    <definedName function="false" hidden="false" localSheetId="6" name="_xlnm.Print_Area_0_0_0_0_0_0_0" vbProcedure="false">'F.5. Jarduketa mota 5'!$A$1:$J$169</definedName>
    <definedName function="false" hidden="false" localSheetId="6" name="_xlnm.Print_Area_0_0_0_0_0_0_0_0" vbProcedure="false">'F.5. Jarduketa mota 5'!$A$1:$J$170</definedName>
    <definedName function="false" hidden="false" localSheetId="6" name="_xlnm.Print_Area_0_0_0_0_0_0_0_0_0" vbProcedure="false">'F.5. Jarduketa mota 5'!$A$1:$J$169</definedName>
    <definedName function="false" hidden="false" localSheetId="6" name="_xlnm.Print_Area_0_0_0_0_0_0_0_0_0_0" vbProcedure="false">'F.5. Jarduketa mota 5'!$A$1:$J$170</definedName>
    <definedName function="false" hidden="false" localSheetId="6" name="_xlnm.Print_Area_0_0_0_0_0_0_0_0_0_0_0" vbProcedure="false">'F.5. Jarduketa mota 5'!$A$1:$J$169</definedName>
    <definedName function="false" hidden="false" localSheetId="6" name="_xlnm.Print_Area_0_0_0_0_0_0_0_0_0_0_0_0" vbProcedure="false">'F.5. Jarduketa mota 5'!$A$1:$J$170</definedName>
    <definedName function="false" hidden="false" localSheetId="6" name="_xlnm.Print_Area_0_0_0_0_0_0_0_0_0_0_0_0_0" vbProcedure="false">'F.5. Jarduketa mota 5'!$A$1:$J$169</definedName>
    <definedName function="false" hidden="false" localSheetId="6" name="_xlnm.Print_Area_0_0_0_0_0_0_0_0_0_0_0_0_0_0" vbProcedure="false">'F.5. Jarduketa mota 5'!$A$1:$J$170</definedName>
    <definedName function="false" hidden="false" localSheetId="6" name="_xlnm.Print_Area_0_0_0_0_0_0_0_0_0_0_0_0_0_0_0" vbProcedure="false">'F.5. Jarduketa mota 5'!$A$1:$J$169</definedName>
    <definedName function="false" hidden="false" localSheetId="6" name="_xlnm.Print_Area_0_0_0_0_0_0_0_0_0_0_0_0_0_0_0_0" vbProcedure="false">'F.5. Jarduketa mota 5'!$A$1:$J$170</definedName>
    <definedName function="false" hidden="false" localSheetId="6" name="_xlnm.Print_Area_0_0_0_0_0_0_0_0_0_0_0_0_0_0_0_0_0" vbProcedure="false">'F.5. Jarduketa mota 5'!$A$1:$J$169</definedName>
    <definedName function="false" hidden="false" localSheetId="6" name="_xlnm.Print_Area_0_0_0_0_0_0_0_0_0_0_0_0_0_0_0_0_0_0" vbProcedure="false">'F.5. Jarduketa mota 5'!$A$1:$J$170</definedName>
    <definedName function="false" hidden="false" localSheetId="6" name="_xlnm.Print_Area_0_0_0_0_0_0_0_0_0_0_0_0_0_0_0_0_0_0_0" vbProcedure="false">'F.5. Jarduketa mota 5'!$A$1:$J$169</definedName>
    <definedName function="false" hidden="false" localSheetId="6" name="_xlnm.Print_Area_0_0_0_0_0_0_0_0_0_0_0_0_0_0_0_0_0_0_0_0" vbProcedure="false">'F.5. Jarduketa mota 5'!$A$1:$J$170</definedName>
    <definedName function="false" hidden="false" localSheetId="6" name="_xlnm.Print_Area_0_0_0_0_0_0_0_0_0_0_0_0_0_0_0_0_0_0_0_0_0" vbProcedure="false">'F.5. Jarduketa mota 5'!$A$1:$J$169</definedName>
    <definedName function="false" hidden="false" localSheetId="6" name="_xlnm.Print_Area_0_0_0_0_0_0_0_0_0_0_0_0_0_0_0_0_0_0_0_0_0_0" vbProcedure="false">'F.5. Jarduketa mota 5'!$A$1:$J$170</definedName>
    <definedName function="false" hidden="false" localSheetId="6" name="_xlnm.Print_Area_0_0_0_0_0_0_0_0_0_0_0_0_0_0_0_0_0_0_0_0_0_0_0" vbProcedure="false">'F.5. Jarduketa mota 5'!$A$1:$J$169</definedName>
    <definedName function="false" hidden="false" localSheetId="6" name="_xlnm.Print_Area_0_0_0_0_0_0_0_0_0_0_0_0_0_0_0_0_0_0_0_0_0_0_0_0" vbProcedure="false">'F.5. Jarduketa mota 5'!$A$1:$J$169</definedName>
    <definedName function="false" hidden="false" localSheetId="6" name="_xlnm.Print_Area_0_0_0_0_0_0_0_0_0_0_0_0_0_0_0_0_0_0_0_0_0_0_0_0_0" vbProcedure="false">'F.5. Jarduketa mota 5'!$A$1:$J$169</definedName>
    <definedName function="false" hidden="false" localSheetId="6" name="_xlnm.Print_Area_0_0_0_0_0_0_0_0_0_0_0_0_0_0_0_0_0_0_0_0_0_0_0_0_0_0" vbProcedure="false">'F.5. Jarduketa mota 5'!$A$1:$J$169</definedName>
    <definedName function="false" hidden="false" localSheetId="6" name="_xlnm.Print_Area_0_0_0_0_0_0_0_0_0_0_0_0_0_0_0_0_0_0_0_0_0_0_0_0_0_0_0" vbProcedure="false">'F.5. Jarduketa mota 5'!$A$1:$J$169</definedName>
    <definedName function="false" hidden="false" localSheetId="7" name="_xlnm.Print_Area_0_0_0_0_0" vbProcedure="false">'F.6. Jarduketa mota 6'!$A$1:$J$169</definedName>
    <definedName function="false" hidden="false" localSheetId="7" name="_xlnm.Print_Area_0_0_0_0_0_0" vbProcedure="false">'F.6. Jarduketa mota 6'!$A$1:$J$170</definedName>
    <definedName function="false" hidden="false" localSheetId="7" name="_xlnm.Print_Area_0_0_0_0_0_0_0" vbProcedure="false">'F.6. Jarduketa mota 6'!$A$1:$J$169</definedName>
    <definedName function="false" hidden="false" localSheetId="7" name="_xlnm.Print_Area_0_0_0_0_0_0_0_0" vbProcedure="false">'F.6. Jarduketa mota 6'!$A$1:$J$170</definedName>
    <definedName function="false" hidden="false" localSheetId="7" name="_xlnm.Print_Area_0_0_0_0_0_0_0_0_0" vbProcedure="false">'F.6. Jarduketa mota 6'!$A$1:$J$169</definedName>
    <definedName function="false" hidden="false" localSheetId="7" name="_xlnm.Print_Area_0_0_0_0_0_0_0_0_0_0" vbProcedure="false">'F.6. Jarduketa mota 6'!$A$1:$J$170</definedName>
    <definedName function="false" hidden="false" localSheetId="7" name="_xlnm.Print_Area_0_0_0_0_0_0_0_0_0_0_0" vbProcedure="false">'F.6. Jarduketa mota 6'!$A$1:$J$169</definedName>
    <definedName function="false" hidden="false" localSheetId="7" name="_xlnm.Print_Area_0_0_0_0_0_0_0_0_0_0_0_0" vbProcedure="false">'F.6. Jarduketa mota 6'!$A$1:$J$170</definedName>
    <definedName function="false" hidden="false" localSheetId="7" name="_xlnm.Print_Area_0_0_0_0_0_0_0_0_0_0_0_0_0" vbProcedure="false">'F.6. Jarduketa mota 6'!$A$1:$J$169</definedName>
    <definedName function="false" hidden="false" localSheetId="7" name="_xlnm.Print_Area_0_0_0_0_0_0_0_0_0_0_0_0_0_0" vbProcedure="false">'F.6. Jarduketa mota 6'!$A$1:$J$170</definedName>
    <definedName function="false" hidden="false" localSheetId="7" name="_xlnm.Print_Area_0_0_0_0_0_0_0_0_0_0_0_0_0_0_0" vbProcedure="false">'F.6. Jarduketa mota 6'!$A$1:$J$169</definedName>
    <definedName function="false" hidden="false" localSheetId="7" name="_xlnm.Print_Area_0_0_0_0_0_0_0_0_0_0_0_0_0_0_0_0" vbProcedure="false">'F.6. Jarduketa mota 6'!$A$1:$J$170</definedName>
    <definedName function="false" hidden="false" localSheetId="7" name="_xlnm.Print_Area_0_0_0_0_0_0_0_0_0_0_0_0_0_0_0_0_0" vbProcedure="false">'F.6. Jarduketa mota 6'!$A$1:$J$169</definedName>
    <definedName function="false" hidden="false" localSheetId="7" name="_xlnm.Print_Area_0_0_0_0_0_0_0_0_0_0_0_0_0_0_0_0_0_0" vbProcedure="false">'F.6. Jarduketa mota 6'!$A$1:$J$170</definedName>
    <definedName function="false" hidden="false" localSheetId="7" name="_xlnm.Print_Area_0_0_0_0_0_0_0_0_0_0_0_0_0_0_0_0_0_0_0" vbProcedure="false">'F.6. Jarduketa mota 6'!$A$1:$J$169</definedName>
    <definedName function="false" hidden="false" localSheetId="7" name="_xlnm.Print_Area_0_0_0_0_0_0_0_0_0_0_0_0_0_0_0_0_0_0_0_0" vbProcedure="false">'F.6. Jarduketa mota 6'!$A$1:$J$170</definedName>
    <definedName function="false" hidden="false" localSheetId="7" name="_xlnm.Print_Area_0_0_0_0_0_0_0_0_0_0_0_0_0_0_0_0_0_0_0_0_0" vbProcedure="false">'F.6. Jarduketa mota 6'!$A$1:$J$169</definedName>
    <definedName function="false" hidden="false" localSheetId="7" name="_xlnm.Print_Area_0_0_0_0_0_0_0_0_0_0_0_0_0_0_0_0_0_0_0_0_0_0" vbProcedure="false">'F.6. Jarduketa mota 6'!$A$1:$J$170</definedName>
    <definedName function="false" hidden="false" localSheetId="7" name="_xlnm.Print_Area_0_0_0_0_0_0_0_0_0_0_0_0_0_0_0_0_0_0_0_0_0_0_0" vbProcedure="false">'F.6. Jarduketa mota 6'!$A$1:$J$169</definedName>
    <definedName function="false" hidden="false" localSheetId="7" name="_xlnm.Print_Area_0_0_0_0_0_0_0_0_0_0_0_0_0_0_0_0_0_0_0_0_0_0_0_0" vbProcedure="false">'F.6. Jarduketa mota 6'!$A$1:$J$169</definedName>
    <definedName function="false" hidden="false" localSheetId="7" name="_xlnm.Print_Area_0_0_0_0_0_0_0_0_0_0_0_0_0_0_0_0_0_0_0_0_0_0_0_0_0" vbProcedure="false">'F.6. Jarduketa mota 6'!$A$1:$J$169</definedName>
    <definedName function="false" hidden="false" localSheetId="7" name="_xlnm.Print_Area_0_0_0_0_0_0_0_0_0_0_0_0_0_0_0_0_0_0_0_0_0_0_0_0_0_0" vbProcedure="false">'F.6. Jarduketa mota 6'!$A$1:$J$169</definedName>
    <definedName function="false" hidden="false" localSheetId="7" name="_xlnm.Print_Area_0_0_0_0_0_0_0_0_0_0_0_0_0_0_0_0_0_0_0_0_0_0_0_0_0_0_0" vbProcedure="false">'F.6. Jarduketa mota 6'!$A$1:$J$169</definedName>
    <definedName function="false" hidden="false" localSheetId="7" name="_xlnm.Print_Area_0_0_0_0_0_0_0_0_0_0_0_0_0_0_0_0_0_0_0_0_0_0_0_0_0_0_0_0" vbProcedure="false">'F.6. Jarduketa mota 6'!$A$1:$L$170</definedName>
    <definedName function="false" hidden="false" localSheetId="7" name="_xlnm.Print_Area_0_0_0_0_0_0_0_0_0_0_0_0_0_0_0_0_0_0_0_0_0_0_0_0_0_0_0_0_0" vbProcedure="false">'F.6. Jarduketa mota 6'!$A$1:$L$170</definedName>
    <definedName function="false" hidden="false" localSheetId="7" name="_xlnm.Print_Area_0_0_0_0_0_0_0_0_0_0_0_0_0_0_0_0_0_0_0_0_0_0_0_0_0_0_0_0_0_0" vbProcedure="false">'F.6. Jarduketa mota 6'!$A$1:$L$170</definedName>
    <definedName function="false" hidden="false" localSheetId="7" name="_xlnm.Print_Area_0_0_0_0_0_0_0_0_0_0_0_0_0_0_0_0_0_0_0_0_0_0_0_0_0_0_0_0_0_0_0" vbProcedure="false">'F.6. Jarduketa mota 6'!$A$1:$L$170</definedName>
    <definedName function="false" hidden="false" localSheetId="7" name="_xlnm.Print_Area_0_0_0_0_0_0_0_0_0_0_0_0_0_0_0_0_0_0_0_0_0_0_0_0_0_0_0_0_0_0_0_0" vbProcedure="false">'F.6. Jarduketa mota 6'!$A$1:$L$170</definedName>
    <definedName function="false" hidden="false" localSheetId="7" name="_xlnm.Print_Area_0_0_0_0_0_0_0_0_0_0_0_0_0_0_0_0_0_0_0_0_0_0_0_0_0_0_0_0_0_0_0_0_0" vbProcedure="false">'F.6. Jarduketa mota 6'!$A$1:$L$170</definedName>
    <definedName function="false" hidden="false" localSheetId="8" name="_xlnm.Print_Area_0_0_0_0_0" vbProcedure="false">'F.7. Jarduketa mota 7'!$A$1:$J$167</definedName>
    <definedName function="false" hidden="false" localSheetId="8" name="_xlnm.Print_Area_0_0_0_0_0_0" vbProcedure="false">'F.7. Jarduketa mota 7'!$A$1:$J$168</definedName>
    <definedName function="false" hidden="false" localSheetId="8" name="_xlnm.Print_Area_0_0_0_0_0_0_0" vbProcedure="false">'F.7. Jarduketa mota 7'!$A$1:$J$167</definedName>
    <definedName function="false" hidden="false" localSheetId="8" name="_xlnm.Print_Area_0_0_0_0_0_0_0_0" vbProcedure="false">'F.7. Jarduketa mota 7'!$A$1:$J$168</definedName>
    <definedName function="false" hidden="false" localSheetId="8" name="_xlnm.Print_Area_0_0_0_0_0_0_0_0_0" vbProcedure="false">'F.7. Jarduketa mota 7'!$A$1:$J$167</definedName>
    <definedName function="false" hidden="false" localSheetId="8" name="_xlnm.Print_Area_0_0_0_0_0_0_0_0_0_0" vbProcedure="false">'F.7. Jarduketa mota 7'!$A$1:$J$168</definedName>
    <definedName function="false" hidden="false" localSheetId="8" name="_xlnm.Print_Area_0_0_0_0_0_0_0_0_0_0_0" vbProcedure="false">'F.7. Jarduketa mota 7'!$A$1:$J$167</definedName>
    <definedName function="false" hidden="false" localSheetId="8" name="_xlnm.Print_Area_0_0_0_0_0_0_0_0_0_0_0_0" vbProcedure="false">'F.7. Jarduketa mota 7'!$A$1:$J$168</definedName>
    <definedName function="false" hidden="false" localSheetId="8" name="_xlnm.Print_Area_0_0_0_0_0_0_0_0_0_0_0_0_0" vbProcedure="false">'F.7. Jarduketa mota 7'!$A$1:$J$167</definedName>
    <definedName function="false" hidden="false" localSheetId="8" name="_xlnm.Print_Area_0_0_0_0_0_0_0_0_0_0_0_0_0_0" vbProcedure="false">'F.7. Jarduketa mota 7'!$A$1:$J$168</definedName>
    <definedName function="false" hidden="false" localSheetId="8" name="_xlnm.Print_Area_0_0_0_0_0_0_0_0_0_0_0_0_0_0_0" vbProcedure="false">'F.7. Jarduketa mota 7'!$A$1:$J$167</definedName>
    <definedName function="false" hidden="false" localSheetId="8" name="_xlnm.Print_Area_0_0_0_0_0_0_0_0_0_0_0_0_0_0_0_0" vbProcedure="false">'F.7. Jarduketa mota 7'!$A$1:$J$168</definedName>
    <definedName function="false" hidden="false" localSheetId="8" name="_xlnm.Print_Area_0_0_0_0_0_0_0_0_0_0_0_0_0_0_0_0_0" vbProcedure="false">'F.7. Jarduketa mota 7'!$A$1:$J$167</definedName>
    <definedName function="false" hidden="false" localSheetId="8" name="_xlnm.Print_Area_0_0_0_0_0_0_0_0_0_0_0_0_0_0_0_0_0_0" vbProcedure="false">'F.7. Jarduketa mota 7'!$A$1:$J$168</definedName>
    <definedName function="false" hidden="false" localSheetId="8" name="_xlnm.Print_Area_0_0_0_0_0_0_0_0_0_0_0_0_0_0_0_0_0_0_0" vbProcedure="false">'F.7. Jarduketa mota 7'!$A$1:$J$167</definedName>
    <definedName function="false" hidden="false" localSheetId="8" name="_xlnm.Print_Area_0_0_0_0_0_0_0_0_0_0_0_0_0_0_0_0_0_0_0_0" vbProcedure="false">'F.7. Jarduketa mota 7'!$A$1:$J$168</definedName>
    <definedName function="false" hidden="false" localSheetId="8" name="_xlnm.Print_Area_0_0_0_0_0_0_0_0_0_0_0_0_0_0_0_0_0_0_0_0_0" vbProcedure="false">'F.7. Jarduketa mota 7'!$A$1:$J$167</definedName>
    <definedName function="false" hidden="false" localSheetId="8" name="_xlnm.Print_Area_0_0_0_0_0_0_0_0_0_0_0_0_0_0_0_0_0_0_0_0_0_0" vbProcedure="false">'F.7. Jarduketa mota 7'!$A$1:$J$168</definedName>
    <definedName function="false" hidden="false" localSheetId="8" name="_xlnm.Print_Area_0_0_0_0_0_0_0_0_0_0_0_0_0_0_0_0_0_0_0_0_0_0_0" vbProcedure="false">'F.7. Jarduketa mota 7'!$A$1:$J$167</definedName>
    <definedName function="false" hidden="false" localSheetId="8" name="_xlnm.Print_Area_0_0_0_0_0_0_0_0_0_0_0_0_0_0_0_0_0_0_0_0_0_0_0_0" vbProcedure="false">'F.7. Jarduketa mota 7'!$A$1:$J$167</definedName>
    <definedName function="false" hidden="false" localSheetId="8" name="_xlnm.Print_Area_0_0_0_0_0_0_0_0_0_0_0_0_0_0_0_0_0_0_0_0_0_0_0_0_0" vbProcedure="false">'F.7. Jarduketa mota 7'!$A$1:$J$167</definedName>
    <definedName function="false" hidden="false" localSheetId="8" name="_xlnm.Print_Area_0_0_0_0_0_0_0_0_0_0_0_0_0_0_0_0_0_0_0_0_0_0_0_0_0_0" vbProcedure="false">'F.7. Jarduketa mota 7'!$A$1:$J$167</definedName>
    <definedName function="false" hidden="false" localSheetId="8" name="_xlnm.Print_Area_0_0_0_0_0_0_0_0_0_0_0_0_0_0_0_0_0_0_0_0_0_0_0_0_0_0_0" vbProcedure="false">'F.7. Jarduketa mota 7'!$A$1:$J$167</definedName>
    <definedName function="false" hidden="false" localSheetId="8" name="_xlnm.Print_Area_0_0_0_0_0_0_0_0_0_0_0_0_0_0_0_0_0_0_0_0_0_0_0_0_0_0_0_0" vbProcedure="false">'F.7. Jarduketa mota 7'!$A$1:$L$168</definedName>
    <definedName function="false" hidden="false" localSheetId="8" name="_xlnm.Print_Area_0_0_0_0_0_0_0_0_0_0_0_0_0_0_0_0_0_0_0_0_0_0_0_0_0_0_0_0_0" vbProcedure="false">'F.7. Jarduketa mota 7'!$A$1:$L$168</definedName>
    <definedName function="false" hidden="false" localSheetId="8" name="_xlnm.Print_Area_0_0_0_0_0_0_0_0_0_0_0_0_0_0_0_0_0_0_0_0_0_0_0_0_0_0_0_0_0_0" vbProcedure="false">'F.7. Jarduketa mota 7'!$A$1:$L$168</definedName>
    <definedName function="false" hidden="false" localSheetId="8" name="_xlnm.Print_Area_0_0_0_0_0_0_0_0_0_0_0_0_0_0_0_0_0_0_0_0_0_0_0_0_0_0_0_0_0_0_0" vbProcedure="false">'F.7. Jarduketa mota 7'!$A$1:$L$168</definedName>
    <definedName function="false" hidden="false" localSheetId="8" name="_xlnm.Print_Area_0_0_0_0_0_0_0_0_0_0_0_0_0_0_0_0_0_0_0_0_0_0_0_0_0_0_0_0_0_0_0_0" vbProcedure="false">'F.7. Jarduketa mota 7'!$A$1:$L$168</definedName>
    <definedName function="false" hidden="false" localSheetId="8" name="_xlnm.Print_Area_0_0_0_0_0_0_0_0_0_0_0_0_0_0_0_0_0_0_0_0_0_0_0_0_0_0_0_0_0_0_0_0_0" vbProcedure="false">'F.7. Jarduketa mota 7'!$A$1:$L$168</definedName>
    <definedName function="false" hidden="false" localSheetId="9" name="_xlnm.Print_Area_0_0_0_0_0" vbProcedure="false">'F.8. Jarduketa mota 8'!$A$1:$J$167</definedName>
    <definedName function="false" hidden="false" localSheetId="9" name="_xlnm.Print_Area_0_0_0_0_0_0" vbProcedure="false">'F.8. Jarduketa mota 8'!$A$1:$J$168</definedName>
    <definedName function="false" hidden="false" localSheetId="9" name="_xlnm.Print_Area_0_0_0_0_0_0_0" vbProcedure="false">'F.8. Jarduketa mota 8'!$A$1:$J$167</definedName>
    <definedName function="false" hidden="false" localSheetId="9" name="_xlnm.Print_Area_0_0_0_0_0_0_0_0" vbProcedure="false">'F.8. Jarduketa mota 8'!$A$1:$J$168</definedName>
    <definedName function="false" hidden="false" localSheetId="9" name="_xlnm.Print_Area_0_0_0_0_0_0_0_0_0" vbProcedure="false">'F.8. Jarduketa mota 8'!$A$1:$J$167</definedName>
    <definedName function="false" hidden="false" localSheetId="9" name="_xlnm.Print_Area_0_0_0_0_0_0_0_0_0_0" vbProcedure="false">'F.8. Jarduketa mota 8'!$A$1:$J$168</definedName>
    <definedName function="false" hidden="false" localSheetId="9" name="_xlnm.Print_Area_0_0_0_0_0_0_0_0_0_0_0" vbProcedure="false">'F.8. Jarduketa mota 8'!$A$1:$J$167</definedName>
    <definedName function="false" hidden="false" localSheetId="9" name="_xlnm.Print_Area_0_0_0_0_0_0_0_0_0_0_0_0" vbProcedure="false">'F.8. Jarduketa mota 8'!$A$1:$J$168</definedName>
    <definedName function="false" hidden="false" localSheetId="9" name="_xlnm.Print_Area_0_0_0_0_0_0_0_0_0_0_0_0_0" vbProcedure="false">'F.8. Jarduketa mota 8'!$A$1:$J$167</definedName>
    <definedName function="false" hidden="false" localSheetId="9" name="_xlnm.Print_Area_0_0_0_0_0_0_0_0_0_0_0_0_0_0" vbProcedure="false">'F.8. Jarduketa mota 8'!$A$1:$J$168</definedName>
    <definedName function="false" hidden="false" localSheetId="9" name="_xlnm.Print_Area_0_0_0_0_0_0_0_0_0_0_0_0_0_0_0" vbProcedure="false">'F.8. Jarduketa mota 8'!$A$1:$J$167</definedName>
    <definedName function="false" hidden="false" localSheetId="9" name="_xlnm.Print_Area_0_0_0_0_0_0_0_0_0_0_0_0_0_0_0_0" vbProcedure="false">'F.8. Jarduketa mota 8'!$A$1:$J$168</definedName>
    <definedName function="false" hidden="false" localSheetId="9" name="_xlnm.Print_Area_0_0_0_0_0_0_0_0_0_0_0_0_0_0_0_0_0" vbProcedure="false">'F.8. Jarduketa mota 8'!$A$1:$J$167</definedName>
    <definedName function="false" hidden="false" localSheetId="9" name="_xlnm.Print_Area_0_0_0_0_0_0_0_0_0_0_0_0_0_0_0_0_0_0" vbProcedure="false">'F.8. Jarduketa mota 8'!$A$1:$J$168</definedName>
    <definedName function="false" hidden="false" localSheetId="9" name="_xlnm.Print_Area_0_0_0_0_0_0_0_0_0_0_0_0_0_0_0_0_0_0_0" vbProcedure="false">'F.8. Jarduketa mota 8'!$A$1:$J$167</definedName>
    <definedName function="false" hidden="false" localSheetId="9" name="_xlnm.Print_Area_0_0_0_0_0_0_0_0_0_0_0_0_0_0_0_0_0_0_0_0" vbProcedure="false">'F.8. Jarduketa mota 8'!$A$1:$J$168</definedName>
    <definedName function="false" hidden="false" localSheetId="9" name="_xlnm.Print_Area_0_0_0_0_0_0_0_0_0_0_0_0_0_0_0_0_0_0_0_0_0" vbProcedure="false">'F.8. Jarduketa mota 8'!$A$1:$J$167</definedName>
    <definedName function="false" hidden="false" localSheetId="9" name="_xlnm.Print_Area_0_0_0_0_0_0_0_0_0_0_0_0_0_0_0_0_0_0_0_0_0_0" vbProcedure="false">'F.8. Jarduketa mota 8'!$A$1:$J$168</definedName>
    <definedName function="false" hidden="false" localSheetId="9" name="_xlnm.Print_Area_0_0_0_0_0_0_0_0_0_0_0_0_0_0_0_0_0_0_0_0_0_0_0" vbProcedure="false">'F.8. Jarduketa mota 8'!$A$1:$J$167</definedName>
    <definedName function="false" hidden="false" localSheetId="9" name="_xlnm.Print_Area_0_0_0_0_0_0_0_0_0_0_0_0_0_0_0_0_0_0_0_0_0_0_0_0" vbProcedure="false">'F.8. Jarduketa mota 8'!$A$1:$J$167</definedName>
    <definedName function="false" hidden="false" localSheetId="9" name="_xlnm.Print_Area_0_0_0_0_0_0_0_0_0_0_0_0_0_0_0_0_0_0_0_0_0_0_0_0_0" vbProcedure="false">'F.8. Jarduketa mota 8'!$A$1:$J$167</definedName>
    <definedName function="false" hidden="false" localSheetId="9" name="_xlnm.Print_Area_0_0_0_0_0_0_0_0_0_0_0_0_0_0_0_0_0_0_0_0_0_0_0_0_0_0" vbProcedure="false">'F.8. Jarduketa mota 8'!$A$1:$J$167</definedName>
    <definedName function="false" hidden="false" localSheetId="9" name="_xlnm.Print_Area_0_0_0_0_0_0_0_0_0_0_0_0_0_0_0_0_0_0_0_0_0_0_0_0_0_0_0" vbProcedure="false">'F.8. Jarduketa mota 8'!$A$1:$J$167</definedName>
    <definedName function="false" hidden="false" localSheetId="9" name="_xlnm.Print_Area_0_0_0_0_0_0_0_0_0_0_0_0_0_0_0_0_0_0_0_0_0_0_0_0_0_0_0_0" vbProcedure="false">'F.8. Jarduketa mota 8'!$A$1:$L$168</definedName>
    <definedName function="false" hidden="false" localSheetId="9" name="_xlnm.Print_Area_0_0_0_0_0_0_0_0_0_0_0_0_0_0_0_0_0_0_0_0_0_0_0_0_0_0_0_0_0" vbProcedure="false">'F.8. Jarduketa mota 8'!$A$1:$L$168</definedName>
    <definedName function="false" hidden="false" localSheetId="9" name="_xlnm.Print_Area_0_0_0_0_0_0_0_0_0_0_0_0_0_0_0_0_0_0_0_0_0_0_0_0_0_0_0_0_0_0" vbProcedure="false">'F.8. Jarduketa mota 8'!$A$1:$L$168</definedName>
    <definedName function="false" hidden="false" localSheetId="9" name="_xlnm.Print_Area_0_0_0_0_0_0_0_0_0_0_0_0_0_0_0_0_0_0_0_0_0_0_0_0_0_0_0_0_0_0_0" vbProcedure="false">'F.8. Jarduketa mota 8'!$A$1:$L$168</definedName>
    <definedName function="false" hidden="false" localSheetId="9" name="_xlnm.Print_Area_0_0_0_0_0_0_0_0_0_0_0_0_0_0_0_0_0_0_0_0_0_0_0_0_0_0_0_0_0_0_0_0" vbProcedure="false">'F.8. Jarduketa mota 8'!$A$1:$L$168</definedName>
    <definedName function="false" hidden="false" localSheetId="9" name="_xlnm.Print_Area_0_0_0_0_0_0_0_0_0_0_0_0_0_0_0_0_0_0_0_0_0_0_0_0_0_0_0_0_0_0_0_0_0" vbProcedure="false">'F.8. Jarduketa mota 8'!$A$1:$L$168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<sst xmlns="http://schemas.openxmlformats.org/spreadsheetml/2006/main" count="805" uniqueCount="230">
  <si>
    <t xml:space="preserve">Sarrera</t>
  </si>
  <si>
    <r>
      <rPr>
        <sz val="11"/>
        <color rgb="FF808080"/>
        <rFont val="Calibri"/>
        <family val="2"/>
        <charset val="1"/>
      </rPr>
      <t xml:space="preserve">
Artxibo informatiko hau tresna bat da </t>
    </r>
    <r>
      <rPr>
        <b val="true"/>
        <sz val="11"/>
        <color rgb="FF808080"/>
        <rFont val="Calibri"/>
        <family val="2"/>
        <charset val="1"/>
      </rPr>
      <t xml:space="preserve">Ordenantza Betetzen dela Egiaztatzeko Fitxak </t>
    </r>
    <r>
      <rPr>
        <sz val="11"/>
        <color rgb="FF808080"/>
        <rFont val="Calibri"/>
        <family val="2"/>
        <charset val="1"/>
      </rPr>
      <t xml:space="preserve">gauzatzen laguntzeko. Fitxa horiek </t>
    </r>
    <r>
      <rPr>
        <b val="true"/>
        <sz val="11"/>
        <color rgb="FF808080"/>
        <rFont val="Calibri"/>
        <family val="2"/>
        <charset val="1"/>
      </rPr>
      <t xml:space="preserve">Eraikuntzako Eraginkortasun Energetikoari buruzko Udal Ordenantzaren III. eranskinean</t>
    </r>
    <r>
      <rPr>
        <sz val="11"/>
        <color rgb="FF808080"/>
        <rFont val="Calibri"/>
        <family val="2"/>
        <charset val="1"/>
      </rPr>
      <t xml:space="preserve"> daude jasota.
</t>
    </r>
  </si>
  <si>
    <r>
      <rPr>
        <b val="true"/>
        <sz val="11"/>
        <color rgb="FF808080"/>
        <rFont val="Calibri"/>
        <family val="2"/>
        <charset val="1"/>
      </rPr>
      <t xml:space="preserve">III. eranskineko fitxak</t>
    </r>
    <r>
      <rPr>
        <sz val="11"/>
        <color rgb="FF808080"/>
        <rFont val="Calibri"/>
        <family val="2"/>
        <charset val="1"/>
      </rPr>
      <t xml:space="preserve"> beteta aurkeztu behar dira</t>
    </r>
    <r>
      <rPr>
        <b val="true"/>
        <sz val="11"/>
        <color rgb="FF808080"/>
        <rFont val="Calibri"/>
        <family val="2"/>
        <charset val="1"/>
      </rPr>
      <t xml:space="preserve"> Eraikuntzako Eraginkortasun Energetikoaren Udal Ordenantzako</t>
    </r>
    <r>
      <rPr>
        <sz val="11"/>
        <color rgb="FF808080"/>
        <rFont val="Calibri"/>
        <family val="2"/>
        <charset val="1"/>
      </rPr>
      <t xml:space="preserve"> eskakizunak betetzen direla egiaztatzeko, 9. motako jarduketatan izan ezik, horietan ez baita fitxarik aurkeztu behar.</t>
    </r>
  </si>
  <si>
    <r>
      <rPr>
        <sz val="11"/>
        <color rgb="FF808080"/>
        <rFont val="Calibri"/>
        <family val="2"/>
        <charset val="1"/>
      </rPr>
      <t xml:space="preserve">Dagokion fitxa betetzen hasi aurretik, f</t>
    </r>
    <r>
      <rPr>
        <b val="true"/>
        <sz val="11"/>
        <color rgb="FF808080"/>
        <rFont val="Calibri"/>
        <family val="2"/>
        <charset val="1"/>
      </rPr>
      <t xml:space="preserve">itxak betetzeko jarraibideak irakurtzea gomendatzen da</t>
    </r>
    <r>
      <rPr>
        <sz val="11"/>
        <color rgb="FF808080"/>
        <rFont val="Calibri"/>
        <family val="2"/>
        <charset val="1"/>
      </rPr>
      <t xml:space="preserve">,</t>
    </r>
    <r>
      <rPr>
        <b val="true"/>
        <sz val="11"/>
        <color rgb="FF808080"/>
        <rFont val="Calibri"/>
        <family val="2"/>
        <charset val="1"/>
      </rPr>
      <t xml:space="preserve"> "Jarraibideak"</t>
    </r>
    <r>
      <rPr>
        <sz val="11"/>
        <color rgb="FF808080"/>
        <rFont val="Calibri"/>
        <family val="2"/>
        <charset val="1"/>
      </rPr>
      <t xml:space="preserve"> izeneko erlaitzean</t>
    </r>
  </si>
  <si>
    <t xml:space="preserve">B. 1.4</t>
  </si>
  <si>
    <t xml:space="preserve">Fitxak betetzeko jarraibideak</t>
  </si>
  <si>
    <t xml:space="preserve">1-</t>
  </si>
  <si>
    <r>
      <rPr>
        <i val="true"/>
        <sz val="11"/>
        <color rgb="FF666666"/>
        <rFont val="Calibri"/>
        <family val="2"/>
        <charset val="1"/>
      </rPr>
      <t xml:space="preserve">Bete justifikatu beharreko proiektuaren informazioa </t>
    </r>
    <r>
      <rPr>
        <b val="true"/>
        <i val="true"/>
        <sz val="11"/>
        <color rgb="FF7DB47D"/>
        <rFont val="Calibri"/>
        <family val="2"/>
        <charset val="1"/>
      </rPr>
      <t xml:space="preserve">berdez</t>
    </r>
    <r>
      <rPr>
        <i val="true"/>
        <sz val="11"/>
        <color rgb="FF666666"/>
        <rFont val="Calibri"/>
        <family val="2"/>
        <charset val="1"/>
      </rPr>
      <t xml:space="preserve"> eta</t>
    </r>
    <r>
      <rPr>
        <i val="true"/>
        <sz val="11"/>
        <color rgb="FFBBBB00"/>
        <rFont val="Calibri"/>
        <family val="2"/>
        <charset val="1"/>
      </rPr>
      <t xml:space="preserve"> </t>
    </r>
    <r>
      <rPr>
        <b val="true"/>
        <i val="true"/>
        <sz val="11"/>
        <color rgb="FFBBBB00"/>
        <rFont val="Calibri"/>
        <family val="2"/>
        <charset val="1"/>
      </rPr>
      <t xml:space="preserve">horiz</t>
    </r>
    <r>
      <rPr>
        <i val="true"/>
        <sz val="11"/>
        <color rgb="FFBBBB00"/>
        <rFont val="Calibri"/>
        <family val="2"/>
        <charset val="1"/>
      </rPr>
      <t xml:space="preserve"> </t>
    </r>
    <r>
      <rPr>
        <i val="true"/>
        <sz val="11"/>
        <color rgb="FF666666"/>
        <rFont val="Calibri"/>
        <family val="2"/>
        <charset val="1"/>
      </rPr>
      <t xml:space="preserve">koloreztatutako gelaxketan. </t>
    </r>
  </si>
  <si>
    <r>
      <rPr>
        <i val="true"/>
        <sz val="11"/>
        <color rgb="FF999999"/>
        <rFont val="Calibri"/>
        <family val="2"/>
        <charset val="1"/>
      </rPr>
      <t xml:space="preserve">(Gelaxka </t>
    </r>
    <r>
      <rPr>
        <b val="true"/>
        <i val="true"/>
        <sz val="11"/>
        <color rgb="FF7DB47D"/>
        <rFont val="Calibri"/>
        <family val="2"/>
        <charset val="1"/>
      </rPr>
      <t xml:space="preserve">berdeak</t>
    </r>
    <r>
      <rPr>
        <i val="true"/>
        <sz val="11"/>
        <color rgb="FF999999"/>
        <rFont val="Calibri"/>
        <family val="2"/>
        <charset val="1"/>
      </rPr>
      <t xml:space="preserve"> nahitaez bete beharko dira. Aldiz, gelaxka </t>
    </r>
    <r>
      <rPr>
        <b val="true"/>
        <i val="true"/>
        <sz val="11"/>
        <color rgb="FFBBBB00"/>
        <rFont val="Calibri"/>
        <family val="2"/>
        <charset val="1"/>
      </rPr>
      <t xml:space="preserve">horiak</t>
    </r>
    <r>
      <rPr>
        <i val="true"/>
        <sz val="11"/>
        <color rgb="FF999999"/>
        <rFont val="Calibri"/>
        <family val="2"/>
        <charset val="1"/>
      </rPr>
      <t xml:space="preserve"> obraren ezaugarriengatik bete direla justifikatu behar denean bakarrik bete beharko dira)</t>
    </r>
  </si>
  <si>
    <t xml:space="preserve">2-</t>
  </si>
  <si>
    <t xml:space="preserve">Bete informazioa jarduketari dagokion fitxan:</t>
  </si>
  <si>
    <t xml:space="preserve">F.1. Jarduketa mota 1</t>
  </si>
  <si>
    <t xml:space="preserve">F.2. Jarduketa mota 2</t>
  </si>
  <si>
    <t xml:space="preserve">F.3. Jarduketa mota 3</t>
  </si>
  <si>
    <t xml:space="preserve">F.4. Jarduketa mota 4</t>
  </si>
  <si>
    <t xml:space="preserve">F.5. Jarduketa mota 5</t>
  </si>
  <si>
    <t xml:space="preserve">F.6. Jarduketa mota 6</t>
  </si>
  <si>
    <t xml:space="preserve">F.7. Jarduketa mota 7</t>
  </si>
  <si>
    <t xml:space="preserve">F.8. Jarduketa mota 8</t>
  </si>
  <si>
    <t xml:space="preserve">3-</t>
  </si>
  <si>
    <r>
      <rPr>
        <i val="true"/>
        <sz val="11"/>
        <color rgb="FF666666"/>
        <rFont val="Calibri"/>
        <family val="2"/>
        <charset val="1"/>
      </rPr>
      <t xml:space="preserve">Osatu ondoren, </t>
    </r>
    <r>
      <rPr>
        <i val="true"/>
        <u val="single"/>
        <sz val="11"/>
        <color rgb="FF666666"/>
        <rFont val="Calibri"/>
        <family val="2"/>
        <charset val="1"/>
      </rPr>
      <t xml:space="preserve">f</t>
    </r>
    <r>
      <rPr>
        <b val="true"/>
        <i val="true"/>
        <u val="single"/>
        <sz val="11"/>
        <color rgb="FF666666"/>
        <rFont val="Calibri"/>
        <family val="2"/>
        <charset val="1"/>
      </rPr>
      <t xml:space="preserve">itxa pdf formatuan inprimatu eta udaletxean erregistratu formatu digitalean</t>
    </r>
    <r>
      <rPr>
        <i val="true"/>
        <sz val="11"/>
        <color rgb="FF666666"/>
        <rFont val="Calibri"/>
        <family val="2"/>
        <charset val="1"/>
      </rPr>
      <t xml:space="preserve">, Eraikuntzako Eraginkortasun Energetikoari buruzko Udal Ordenantza justifikatzeko eskatutako gainerako dokumentazioarekin batera. </t>
    </r>
  </si>
  <si>
    <t xml:space="preserve">Obraren deskribapena</t>
  </si>
  <si>
    <t xml:space="preserve">Justifikatutako proiektua (Gauzatze-proiektua edo Obra amaierako proiektua )</t>
  </si>
  <si>
    <t xml:space="preserve">. Etxebizitza kopurua</t>
  </si>
  <si>
    <r>
      <rPr>
        <i val="true"/>
        <sz val="10"/>
        <color rgb="FF808080"/>
        <rFont val="Libera"/>
        <family val="0"/>
        <charset val="1"/>
      </rPr>
      <t xml:space="preserve">. Azalera erabilgarri klimatizatua (m</t>
    </r>
    <r>
      <rPr>
        <i val="true"/>
        <vertAlign val="superscript"/>
        <sz val="10"/>
        <color rgb="FF808080"/>
        <rFont val="Libera"/>
        <family val="0"/>
        <charset val="1"/>
      </rPr>
      <t xml:space="preserve">2</t>
    </r>
    <r>
      <rPr>
        <i val="true"/>
        <sz val="10"/>
        <color rgb="FF808080"/>
        <rFont val="Libera"/>
        <family val="0"/>
        <charset val="1"/>
      </rPr>
      <t xml:space="preserve">)</t>
    </r>
  </si>
  <si>
    <r>
      <rPr>
        <i val="true"/>
        <sz val="10"/>
        <color rgb="FF808080"/>
        <rFont val="Libera"/>
        <family val="0"/>
        <charset val="1"/>
      </rPr>
      <t xml:space="preserve">. Azalera eraikia (m</t>
    </r>
    <r>
      <rPr>
        <i val="true"/>
        <vertAlign val="superscript"/>
        <sz val="10"/>
        <color rgb="FF808080"/>
        <rFont val="Libera"/>
        <family val="0"/>
        <charset val="1"/>
      </rPr>
      <t xml:space="preserve">2</t>
    </r>
    <r>
      <rPr>
        <i val="true"/>
        <sz val="10"/>
        <color rgb="FF808080"/>
        <rFont val="Libera"/>
        <family val="0"/>
        <charset val="1"/>
      </rPr>
      <t xml:space="preserve">)</t>
    </r>
  </si>
  <si>
    <t xml:space="preserve">. Solairu kopurua</t>
  </si>
  <si>
    <t xml:space="preserve">1.1.1 Energia-kontsumo berriztaezina mugatzea</t>
  </si>
  <si>
    <t xml:space="preserve">Ebaluatutako eraikina
(Cep,nren)</t>
  </si>
  <si>
    <t xml:space="preserve">Ordenantzaren muga-balioa
(Cep,nren,lim)</t>
  </si>
  <si>
    <t xml:space="preserve">Betetzen du</t>
  </si>
  <si>
    <r>
      <rPr>
        <i val="true"/>
        <sz val="11"/>
        <color rgb="FF808080"/>
        <rFont val="Libera"/>
        <family val="0"/>
        <charset val="1"/>
      </rPr>
      <t xml:space="preserve">Energia primario berriztaezinaren energia-kontsumoa (Kwh/m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</t>
    </r>
    <r>
      <rPr>
        <i val="true"/>
        <sz val="11"/>
        <color rgb="FF808080"/>
        <rFont val="Libera"/>
        <family val="0"/>
        <charset val="1"/>
      </rPr>
      <t xml:space="preserve">·urte)</t>
    </r>
  </si>
  <si>
    <t xml:space="preserve">1.1.2 Energia primarioaren guztizko kontsumoa mugatzea </t>
  </si>
  <si>
    <t xml:space="preserve">Ebaluatutako eraikina
(Cep,tot)</t>
  </si>
  <si>
    <t xml:space="preserve">Ordenantzaren muga-balioa
(Cep,tot,lim)</t>
  </si>
  <si>
    <r>
      <rPr>
        <i val="true"/>
        <sz val="11"/>
        <color rgb="FF808080"/>
        <rFont val="Libera"/>
        <family val="0"/>
        <charset val="1"/>
      </rPr>
      <t xml:space="preserve">Energia primarioaren energia-kontsumoa, guztira (Kwh/m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</t>
    </r>
    <r>
      <rPr>
        <i val="true"/>
        <sz val="11"/>
        <color rgb="FF808080"/>
        <rFont val="Libera"/>
        <family val="0"/>
        <charset val="1"/>
      </rPr>
      <t xml:space="preserve">·urte)</t>
    </r>
  </si>
  <si>
    <t xml:space="preserve">1.2.1 Inguratzaile termikoaren transmitantzia</t>
  </si>
  <si>
    <r>
      <rPr>
        <sz val="10"/>
        <color rgb="FF376092"/>
        <rFont val="Libera"/>
        <family val="0"/>
        <charset val="1"/>
      </rPr>
      <t xml:space="preserve">Trinkotasuna V/A
(m</t>
    </r>
    <r>
      <rPr>
        <vertAlign val="superscript"/>
        <sz val="10"/>
        <color rgb="FF376092"/>
        <rFont val="Libera"/>
        <family val="0"/>
        <charset val="1"/>
      </rPr>
      <t xml:space="preserve">3</t>
    </r>
    <r>
      <rPr>
        <sz val="10"/>
        <color rgb="FF376092"/>
        <rFont val="Libera"/>
        <family val="0"/>
        <charset val="1"/>
      </rPr>
      <t xml:space="preserve">/m</t>
    </r>
    <r>
      <rPr>
        <vertAlign val="superscript"/>
        <sz val="10"/>
        <color rgb="FF376092"/>
        <rFont val="Libera"/>
        <family val="0"/>
        <charset val="1"/>
      </rPr>
      <t xml:space="preserve">2</t>
    </r>
    <r>
      <rPr>
        <sz val="10"/>
        <color rgb="FF376092"/>
        <rFont val="Libera"/>
        <family val="0"/>
        <charset val="1"/>
      </rPr>
      <t xml:space="preserve">)</t>
    </r>
  </si>
  <si>
    <t xml:space="preserve">Ebaluatutako eraikina
(K)</t>
  </si>
  <si>
    <r>
      <rPr>
        <sz val="10"/>
        <color rgb="FF376092"/>
        <rFont val="Libera"/>
        <family val="0"/>
        <charset val="1"/>
      </rPr>
      <t xml:space="preserve">Ordenantzaren muga-balioa
(K</t>
    </r>
    <r>
      <rPr>
        <vertAlign val="subscript"/>
        <sz val="10"/>
        <color rgb="FF376092"/>
        <rFont val="Libera"/>
        <family val="0"/>
        <charset val="1"/>
      </rPr>
      <t xml:space="preserve">lim</t>
    </r>
    <r>
      <rPr>
        <sz val="10"/>
        <color rgb="FF376092"/>
        <rFont val="Libera"/>
        <family val="0"/>
        <charset val="1"/>
      </rPr>
      <t xml:space="preserve">)</t>
    </r>
  </si>
  <si>
    <r>
      <rPr>
        <i val="true"/>
        <sz val="11"/>
        <color rgb="FF808080"/>
        <rFont val="Libera"/>
        <family val="0"/>
        <charset val="1"/>
      </rPr>
      <t xml:space="preserve">Beroa inguratzaile termikoaren bidez transmititzea (W/m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</si>
  <si>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t xml:space="preserve">Ebaluatutako eraikina
(U)</t>
  </si>
  <si>
    <r>
      <rPr>
        <sz val="10"/>
        <color rgb="FF376092"/>
        <rFont val="Libera"/>
        <family val="0"/>
        <charset val="1"/>
      </rPr>
      <t xml:space="preserve">Ordenantzaren muga-balioa
(U</t>
    </r>
    <r>
      <rPr>
        <vertAlign val="subscript"/>
        <sz val="10"/>
        <color rgb="FF376092"/>
        <rFont val="Libera"/>
        <family val="0"/>
        <charset val="1"/>
      </rPr>
      <t xml:space="preserve">lim</t>
    </r>
    <r>
      <rPr>
        <sz val="10"/>
        <color rgb="FF376092"/>
        <rFont val="Libera"/>
        <family val="0"/>
        <charset val="1"/>
      </rPr>
      <t xml:space="preserve">)</t>
    </r>
  </si>
  <si>
    <r>
      <rPr>
        <i val="true"/>
        <sz val="11"/>
        <color rgb="FF808080"/>
        <rFont val="Libera"/>
        <family val="0"/>
        <charset val="1"/>
      </rPr>
      <t xml:space="preserve">Igerileku-ontziaren inguratzailearen transmitantzia termikoa (W/m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</si>
  <si>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t xml:space="preserve">1.2.2 Inguratzaile termikoaren eguzki-kontrola</t>
  </si>
  <si>
    <t xml:space="preserve">Ebaluatutako eraikina
(Qsol;jul)</t>
  </si>
  <si>
    <t xml:space="preserve">Ordenantzaren muga-balioa
(Qsol;jul,lim)</t>
  </si>
  <si>
    <r>
      <rPr>
        <i val="true"/>
        <sz val="11"/>
        <color rgb="FF808080"/>
        <rFont val="Libera"/>
        <family val="0"/>
        <charset val="1"/>
      </rPr>
      <t xml:space="preserve">Eguzki-irabaziak uztailean (kW/m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</si>
  <si>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t xml:space="preserve">1.2.3 Inguratzaile termikoaren airearekiko iragazkortasuna</t>
  </si>
  <si>
    <t xml:space="preserve">Ebaluatutako eraikina (Cep,nren)</t>
  </si>
  <si>
    <t xml:space="preserve">Ordenantzaren muga-balioa (Cep,nren,lim)</t>
  </si>
  <si>
    <t xml:space="preserve">Saiatutako etxebizitzen nahitaezko kopurua</t>
  </si>
  <si>
    <r>
      <rPr>
        <sz val="10"/>
        <color rgb="FF376092"/>
        <rFont val="Libera"/>
        <family val="0"/>
        <charset val="1"/>
      </rPr>
      <t xml:space="preserve">Ebaluatutako eraikina
(n50[h</t>
    </r>
    <r>
      <rPr>
        <vertAlign val="superscript"/>
        <sz val="10"/>
        <color rgb="FF376092"/>
        <rFont val="Libera"/>
        <family val="0"/>
        <charset val="1"/>
      </rPr>
      <t xml:space="preserve">-1</t>
    </r>
    <r>
      <rPr>
        <sz val="10"/>
        <color rgb="FF376092"/>
        <rFont val="Libera"/>
        <family val="0"/>
        <charset val="1"/>
      </rPr>
      <t xml:space="preserve">])</t>
    </r>
  </si>
  <si>
    <r>
      <rPr>
        <sz val="10"/>
        <color rgb="FF376092"/>
        <rFont val="Libera"/>
        <family val="0"/>
        <charset val="1"/>
      </rPr>
      <t xml:space="preserve">Ordenantzaren muga-balioa
(n50[h</t>
    </r>
    <r>
      <rPr>
        <vertAlign val="superscript"/>
        <sz val="10"/>
        <color rgb="FF376092"/>
        <rFont val="Libera"/>
        <family val="0"/>
        <charset val="1"/>
      </rPr>
      <t xml:space="preserve">-1</t>
    </r>
    <r>
      <rPr>
        <sz val="10"/>
        <color rgb="FF376092"/>
        <rFont val="Libera"/>
        <family val="0"/>
        <charset val="1"/>
      </rPr>
      <t xml:space="preserve">],lim)</t>
    </r>
  </si>
  <si>
    <t xml:space="preserve">Airearen aldaketa 50 Pa-ko presio diferentzialarekin lotzea. 1. saiakera</t>
  </si>
  <si>
    <t xml:space="preserve">Airearen aldaketa 50 Pa-ko presio diferentzialarekin lotzea. 2. saiakera</t>
  </si>
  <si>
    <t xml:space="preserve">Airearen aldaketa 50 Pa-ko presio diferentzialarekin lotzea. 3. saiakera</t>
  </si>
  <si>
    <t xml:space="preserve">Ordenantzaren eskakizuna</t>
  </si>
  <si>
    <t xml:space="preserve">Saiakuntza bat egitea derrigorrezkoa ez bada, Betetzen du HE-DB1 EKTaren eskakizuna</t>
  </si>
  <si>
    <t xml:space="preserve">1.3.1 Ekoizpenaren zentralizazioa</t>
  </si>
  <si>
    <t xml:space="preserve">Ebaluatutako eraikina
</t>
  </si>
  <si>
    <t xml:space="preserve">Ordenantzaren eskakizuna
</t>
  </si>
  <si>
    <t xml:space="preserve">Ekoizpenaren zentralizazioa termikoa berokuntzarako eta etxeko ur berorako</t>
  </si>
  <si>
    <t xml:space="preserve">1.3.2 Beroaren banakako kontrola eta erregulazioa</t>
  </si>
  <si>
    <t xml:space="preserve">Termostato orokorra</t>
  </si>
  <si>
    <t xml:space="preserve">BAI</t>
  </si>
  <si>
    <t xml:space="preserve">Tenperatura erregulagailuak gela bakoitzean</t>
  </si>
  <si>
    <t xml:space="preserve">1.4.2 Energia berriztagarri termikoaren ekarpena</t>
  </si>
  <si>
    <t xml:space="preserve">Ebaluatutako eraikina </t>
  </si>
  <si>
    <t xml:space="preserve">Eraikinaren etxeko ur beroren eskaria (l/d)</t>
  </si>
  <si>
    <t xml:space="preserve">Badago kanpoko igerileku klimatizaturik </t>
  </si>
  <si>
    <t xml:space="preserve">Ordenantzaren muga-balioa</t>
  </si>
  <si>
    <t xml:space="preserve">Jatorri berriztagarriko energia termikoak etxeko ur beroaren eskariari egiten dion ekarpena (%)</t>
  </si>
  <si>
    <r>
      <rPr>
        <b val="true"/>
        <i val="true"/>
        <sz val="11"/>
        <color rgb="FF7F7F7F"/>
        <rFont val="Libera"/>
        <family val="0"/>
        <charset val="1"/>
      </rPr>
      <t xml:space="preserve">Kanpoko igerileku klimatizatuak</t>
    </r>
    <r>
      <rPr>
        <i val="true"/>
        <sz val="11"/>
        <color rgb="FF7F7F7F"/>
        <rFont val="Libera"/>
        <family val="0"/>
        <charset val="1"/>
      </rPr>
      <t xml:space="preserve">: Jatorri berriztagarriko energia termikoak etxeko ur beroaren eskariari egiten dion ekarpena (%)</t>
    </r>
  </si>
  <si>
    <t xml:space="preserve">Barneko airearen kalitatea</t>
  </si>
  <si>
    <t xml:space="preserve">Beroa berreskuratzeko sistema</t>
  </si>
  <si>
    <t xml:space="preserve">Eraikineko airea berritzeko tasa (orduko berritzeak)</t>
  </si>
  <si>
    <t xml:space="preserve">Laburpena eta sinadurak</t>
  </si>
  <si>
    <t xml:space="preserve">Ordenantza betetzen duten alderdien kopurua</t>
  </si>
  <si>
    <t xml:space="preserve">√</t>
  </si>
  <si>
    <t xml:space="preserve">Ordenantza betetzen ez duten alderdien kopurua</t>
  </si>
  <si>
    <t xml:space="preserve">X</t>
  </si>
  <si>
    <t xml:space="preserve">Data:</t>
  </si>
  <si>
    <t xml:space="preserve">Sinadura:</t>
  </si>
  <si>
    <t xml:space="preserve">Oharrak</t>
  </si>
  <si>
    <t xml:space="preserve">* Egindako justifikazioei buruzko argibideren bat eman beharrik balego </t>
  </si>
  <si>
    <t xml:space="preserve">2.1.1  Energia-kontsumo berriztaezina mugatzea</t>
  </si>
  <si>
    <t xml:space="preserve">2.1.2 Energia primarioaren guztizko kontsumoa mugatzea </t>
  </si>
  <si>
    <t xml:space="preserve">2.2.1 Inguratzaile termikoaren transmitantzia</t>
  </si>
  <si>
    <t xml:space="preserve">2.2.2 Inguratzaile termikoaren eguzki-kontrola</t>
  </si>
  <si>
    <t xml:space="preserve">2.2.3 Inguratzaile termikoaren airearekiko iragazkortasuna</t>
  </si>
  <si>
    <t xml:space="preserve">Airearen aldaketa 50 Pa-ko presio diferentzialarekin lotzea. 1. saiakera </t>
  </si>
  <si>
    <t xml:space="preserve">Airearen aldaketa 50 Pa-ko presio diferentzialarekin lotzea. 2. saiakera </t>
  </si>
  <si>
    <t xml:space="preserve">Airearen aldaketa 50 Pa-ko presio diferentzialarekin lotzea. 3. saiakera </t>
  </si>
  <si>
    <t xml:space="preserve">Airearen aldaketa 50 Pa-ko presio diferentzialarekin lotzea. 4. saiakera </t>
  </si>
  <si>
    <t xml:space="preserve">2.3.1 Ekoizpenaren zentralizazioa</t>
  </si>
  <si>
    <t xml:space="preserve">Ekoizpenaren zentralizazioa termikoa berokuntzarako eta etxeko ur berorako </t>
  </si>
  <si>
    <t xml:space="preserve">2.3.2 Beroaren banakako kontrola eta erregulazioa</t>
  </si>
  <si>
    <t xml:space="preserve">Tenperatura erregulagailuak gela bakoitzean </t>
  </si>
  <si>
    <t xml:space="preserve">2.4 Energia berriztagarri termikoaren ekarpena</t>
  </si>
  <si>
    <t xml:space="preserve">Ebaluatutako eraikina</t>
  </si>
  <si>
    <t xml:space="preserve">Obraren deskribapena </t>
  </si>
  <si>
    <r>
      <rPr>
        <i val="true"/>
        <sz val="10"/>
        <color rgb="FF808080"/>
        <rFont val="Libera"/>
        <family val="0"/>
        <charset val="1"/>
      </rPr>
      <t xml:space="preserve">. Estalkiaren azalera (m</t>
    </r>
    <r>
      <rPr>
        <i val="true"/>
        <vertAlign val="superscript"/>
        <sz val="10"/>
        <color rgb="FF808080"/>
        <rFont val="Libera"/>
        <family val="0"/>
        <charset val="1"/>
      </rPr>
      <t xml:space="preserve">2</t>
    </r>
    <r>
      <rPr>
        <i val="true"/>
        <sz val="10"/>
        <color rgb="FF808080"/>
        <rFont val="Libera"/>
        <family val="0"/>
        <charset val="1"/>
      </rPr>
      <t xml:space="preserve">)</t>
    </r>
  </si>
  <si>
    <t xml:space="preserve">3.1.1 Energia-kontsumo berriztaezina mugatzea</t>
  </si>
  <si>
    <t xml:space="preserve">CFI</t>
  </si>
  <si>
    <t xml:space="preserve">3.1.2 Energia primarioaren guztizko kontsumoa mugatzea </t>
  </si>
  <si>
    <t xml:space="preserve">3.2.1 Inguratzaile termikoaren transmitantzia</t>
  </si>
  <si>
    <r>
      <rPr>
        <i val="true"/>
        <sz val="11"/>
        <color rgb="FF808080"/>
        <rFont val="Libera"/>
        <family val="0"/>
        <charset val="1"/>
      </rPr>
      <t xml:space="preserve">Igerileku-ontziaren inguratzailearen transmitantzia termiko (W/m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</si>
  <si>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t xml:space="preserve">3.2.2  Inguratzaile termikoaren eguzki-kontrola</t>
  </si>
  <si>
    <t xml:space="preserve">3.2.3 Beste neurri batzuk</t>
  </si>
  <si>
    <t xml:space="preserve">Ate bikoitza edo sistema birakariak eraikineko sarrera nagusietan</t>
  </si>
  <si>
    <t xml:space="preserve">3.3.1 Ekoizpenaren zentralizazioa</t>
  </si>
  <si>
    <t xml:space="preserve">3.3.2 Beroaren banakako kontrola eta erregulazioa</t>
  </si>
  <si>
    <t xml:space="preserve">Termostato orokorra zonaka</t>
  </si>
  <si>
    <t xml:space="preserve">3.4 Energia berriztagarri termikoaren ekarpena</t>
  </si>
  <si>
    <t xml:space="preserve">3.5  Gutxieneko energia elektrikoa sortzea</t>
  </si>
  <si>
    <t xml:space="preserve">Energia elektrikoa sortzeko sistemak instalatzea </t>
  </si>
  <si>
    <r>
      <rPr>
        <sz val="9"/>
        <color rgb="FF376092"/>
        <rFont val="Libera"/>
        <family val="0"/>
        <charset val="1"/>
      </rPr>
      <t xml:space="preserve">Ibiltzekoa ez (IE)den estalkiaren azalera.</t>
    </r>
    <r>
      <rPr>
        <b val="true"/>
        <sz val="9"/>
        <color rgb="FF376092"/>
        <rFont val="Libera"/>
        <family val="0"/>
        <charset val="1"/>
      </rPr>
      <t xml:space="preserve"> S</t>
    </r>
    <r>
      <rPr>
        <b val="true"/>
        <vertAlign val="subscript"/>
        <sz val="9"/>
        <color rgb="FF376092"/>
        <rFont val="Libera"/>
        <family val="0"/>
        <charset val="1"/>
      </rPr>
      <t xml:space="preserve">c</t>
    </r>
    <r>
      <rPr>
        <sz val="9"/>
        <color rgb="FF376092"/>
        <rFont val="Libera"/>
        <family val="0"/>
        <charset val="1"/>
      </rPr>
      <t xml:space="preserve"> (m</t>
    </r>
    <r>
      <rPr>
        <vertAlign val="superscript"/>
        <sz val="9"/>
        <color rgb="FF376092"/>
        <rFont val="Libera"/>
        <family val="0"/>
        <charset val="1"/>
      </rPr>
      <t xml:space="preserve">2</t>
    </r>
    <r>
      <rPr>
        <sz val="9"/>
        <color rgb="FF376092"/>
        <rFont val="Libera"/>
        <family val="0"/>
        <charset val="1"/>
      </rPr>
      <t xml:space="preserve">)</t>
    </r>
  </si>
  <si>
    <r>
      <rPr>
        <sz val="9"/>
        <color rgb="FF376092"/>
        <rFont val="Libera"/>
        <family val="0"/>
        <charset val="1"/>
      </rPr>
      <t xml:space="preserve">Eguzki-kaptadore termikoak dituen IE estalkiaren azalera. </t>
    </r>
    <r>
      <rPr>
        <b val="true"/>
        <sz val="9"/>
        <color rgb="FF376092"/>
        <rFont val="Libera"/>
        <family val="0"/>
        <charset val="1"/>
      </rPr>
      <t xml:space="preserve">S</t>
    </r>
    <r>
      <rPr>
        <b val="true"/>
        <vertAlign val="subscript"/>
        <sz val="9"/>
        <color rgb="FF376092"/>
        <rFont val="Libera"/>
        <family val="0"/>
        <charset val="1"/>
      </rPr>
      <t xml:space="preserve">cc</t>
    </r>
    <r>
      <rPr>
        <sz val="9"/>
        <color rgb="FF376092"/>
        <rFont val="Libera"/>
        <family val="0"/>
        <charset val="1"/>
      </rPr>
      <t xml:space="preserve"> (m</t>
    </r>
    <r>
      <rPr>
        <vertAlign val="superscript"/>
        <sz val="9"/>
        <color rgb="FF376092"/>
        <rFont val="Libera"/>
        <family val="0"/>
        <charset val="1"/>
      </rPr>
      <t xml:space="preserve">2</t>
    </r>
    <r>
      <rPr>
        <sz val="9"/>
        <color rgb="FF376092"/>
        <rFont val="Libera"/>
        <family val="0"/>
        <charset val="1"/>
      </rPr>
      <t xml:space="preserve">)</t>
    </r>
  </si>
  <si>
    <t xml:space="preserve">Ebaluatutako eraikina
(P)
</t>
  </si>
  <si>
    <t xml:space="preserve">Ordenantzaren muga-balioa
(P)</t>
  </si>
  <si>
    <t xml:space="preserve">Instalatutako potentzia (kW)</t>
  </si>
  <si>
    <t xml:space="preserve">4.1.1 Energia-kontsumo berriztaezina mugatzea</t>
  </si>
  <si>
    <t xml:space="preserve">4.1.2 Energia primarioaren guztizko kontsumoa mugatzea </t>
  </si>
  <si>
    <t xml:space="preserve">4.2.1 Inguratzaile termikoaren transmitantzia</t>
  </si>
  <si>
    <t xml:space="preserve">4.2.2  Inguratzaile termikoaren eguzki-kontrola</t>
  </si>
  <si>
    <t xml:space="preserve">4.2.3 Beste neurri batzuk</t>
  </si>
  <si>
    <t xml:space="preserve">4.3.1 Ekoizpenaren zentralizazioa</t>
  </si>
  <si>
    <t xml:space="preserve">4.3.2 Beroaren banakako kontrola eta erregulazioa</t>
  </si>
  <si>
    <t xml:space="preserve">4.4 Energia berriztagarri termikoaren ekarpena</t>
  </si>
  <si>
    <t xml:space="preserve">4.5 Gutxieneko energia elektrikoa sortzea</t>
  </si>
  <si>
    <t xml:space="preserve">F.5. Jarduketa mota 5 </t>
  </si>
  <si>
    <t xml:space="preserve">II Eranskinean jasota dago jarduketa </t>
  </si>
  <si>
    <t xml:space="preserve">Instalazio termikoak osorik berritzen edo eraberritzen dira</t>
  </si>
  <si>
    <t xml:space="preserve">Jarduketa CTE DB-HE4aren aplikazio-eremuaren barruan dago</t>
  </si>
  <si>
    <t xml:space="preserve">5.1.2 Energia-eskaria mugatzea</t>
  </si>
  <si>
    <r>
      <rPr>
        <sz val="10"/>
        <color rgb="FF666666"/>
        <rFont val="Libera"/>
        <family val="0"/>
        <charset val="1"/>
      </rPr>
      <t xml:space="preserve">Trinkotasuna V/A
(m</t>
    </r>
    <r>
      <rPr>
        <vertAlign val="superscript"/>
        <sz val="10"/>
        <color rgb="FF666666"/>
        <rFont val="Libera"/>
        <family val="0"/>
        <charset val="1"/>
      </rPr>
      <t xml:space="preserve">3</t>
    </r>
    <r>
      <rPr>
        <sz val="10"/>
        <color rgb="FF666666"/>
        <rFont val="Libera"/>
        <family val="0"/>
        <charset val="1"/>
      </rPr>
      <t xml:space="preserve">/m</t>
    </r>
    <r>
      <rPr>
        <vertAlign val="superscript"/>
        <sz val="10"/>
        <color rgb="FF666666"/>
        <rFont val="Libera"/>
        <family val="0"/>
        <charset val="1"/>
      </rPr>
      <t xml:space="preserve">2</t>
    </r>
    <r>
      <rPr>
        <sz val="10"/>
        <color rgb="FF666666"/>
        <rFont val="Libera"/>
        <family val="0"/>
        <charset val="1"/>
      </rPr>
      <t xml:space="preserve">)</t>
    </r>
  </si>
  <si>
    <t xml:space="preserve">5.1.2 1 Malgutasun-irizpideak</t>
  </si>
  <si>
    <t xml:space="preserve">Aplikatutako irizpide mota</t>
  </si>
  <si>
    <t xml:space="preserve">Cumple</t>
  </si>
  <si>
    <t xml:space="preserve">Malgutasun-irizpideak aplikatzea</t>
  </si>
  <si>
    <r>
      <rPr>
        <i val="true"/>
        <sz val="11"/>
        <color rgb="FF7F7F7F"/>
        <rFont val="Libera"/>
        <family val="0"/>
        <charset val="1"/>
      </rPr>
      <t xml:space="preserve">Isolamendu termikoaren erresistentzia termikoa elementu opakuetan </t>
    </r>
    <r>
      <rPr>
        <i val="true"/>
        <sz val="11"/>
        <color rgb="FF808080"/>
        <rFont val="Libera"/>
        <family val="0"/>
        <charset val="1"/>
      </rPr>
      <t xml:space="preserve">(m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K/W)</t>
    </r>
  </si>
  <si>
    <t xml:space="preserve">Ebaluatutako eraikina
(R)</t>
  </si>
  <si>
    <t xml:space="preserve">Ordenantzaren muga-balioa
(R)</t>
  </si>
  <si>
    <r>
      <rPr>
        <b val="true"/>
        <i val="true"/>
        <sz val="9"/>
        <color rgb="FF7F7F7F"/>
        <rFont val="Libera"/>
        <family val="0"/>
        <charset val="1"/>
      </rPr>
      <t xml:space="preserve">Oharra:</t>
    </r>
    <r>
      <rPr>
        <i val="true"/>
        <sz val="9"/>
        <color rgb="FF7F7F7F"/>
        <rFont val="Libera"/>
        <family val="0"/>
        <charset val="1"/>
      </rPr>
      <t xml:space="preserve"> horma, hutsune eta abar desberdinak badaude, horietako bakoitzaren balioa zehaztu behar da.</t>
    </r>
  </si>
  <si>
    <r>
      <rPr>
        <b val="true"/>
        <i val="true"/>
        <sz val="10"/>
        <color rgb="FF7F7F7F"/>
        <rFont val="Libera"/>
        <family val="0"/>
        <charset val="1"/>
      </rPr>
      <t xml:space="preserve">Horma 1;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</si>
  <si>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Horma 2;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</si>
  <si>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Horma 3;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</si>
  <si>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Horma 4;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</si>
  <si>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Lurzoru 1;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</si>
  <si>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Lurzoru 2;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</si>
  <si>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Lurzoru 3;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</si>
  <si>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Lurzoru 4;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</si>
  <si>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Bizigarria ez denarekin edo lurrarekin kontaktuan elementua 1;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</si>
  <si>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t xml:space="preserve">      </t>
  </si>
  <si>
    <r>
      <rPr>
        <b val="true"/>
        <i val="true"/>
        <sz val="10"/>
        <color rgb="FF7F7F7F"/>
        <rFont val="Libera"/>
        <family val="0"/>
        <charset val="1"/>
      </rPr>
      <t xml:space="preserve">Bizigarria ez denarekin edo lurrarekin kontaktuan elementua 2;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</si>
  <si>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Bizigarria ez denarekin edo lurrarekin kontaktuan elementua 3;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</si>
  <si>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Bizigarria ez denarekin edo lurrarekin kontaktuan elementua 4;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</si>
  <si>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Estalkia 1;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</si>
  <si>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Estalkia 2;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</si>
  <si>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Estalkia 3;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</si>
  <si>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Estalkia 4;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</si>
  <si>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i val="true"/>
        <sz val="11"/>
        <color rgb="FF7F7F7F"/>
        <rFont val="Libera"/>
        <family val="0"/>
        <charset val="1"/>
      </rPr>
      <t xml:space="preserve">Baoen transmisio termikoa (beira + markoa eta, hala badagokio, pertsiana-tiradera) </t>
    </r>
    <r>
      <rPr>
        <i val="true"/>
        <sz val="11"/>
        <color rgb="FF808080"/>
        <rFont val="Libera"/>
        <family val="0"/>
        <charset val="1"/>
      </rPr>
      <t xml:space="preserve">(W/m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</si>
  <si>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t xml:space="preserve">Ordenantzaren muga-balioa
(U)</t>
  </si>
  <si>
    <r>
      <rPr>
        <b val="true"/>
        <i val="true"/>
        <sz val="10"/>
        <color rgb="FF7F7F7F"/>
        <rFont val="Libera"/>
        <family val="0"/>
        <charset val="1"/>
      </rPr>
      <t xml:space="preserve">Baoa 1;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</si>
  <si>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Baoa 2;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</si>
  <si>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Baoa 3;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</si>
  <si>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Baoa 4;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</si>
  <si>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t xml:space="preserve">5.1.3 Transmitantzia termikoaren muga </t>
  </si>
  <si>
    <t xml:space="preserve">Ebaluatutako eraikina
(%)</t>
  </si>
  <si>
    <t xml:space="preserve">Ordenantzaren muga-balioa
(%)</t>
  </si>
  <si>
    <t xml:space="preserve">Eraikinaren inguratzaile termiko osoaren ehuneko birgaitua (%)</t>
  </si>
  <si>
    <r>
      <rPr>
        <i val="true"/>
        <sz val="11"/>
        <color rgb="FF7F7F7F"/>
        <rFont val="Libera"/>
        <family val="0"/>
        <charset val="1"/>
      </rPr>
      <t xml:space="preserve">Elementu opakoen transmitantzia termikoa </t>
    </r>
    <r>
      <rPr>
        <i val="true"/>
        <sz val="11"/>
        <color rgb="FF808080"/>
        <rFont val="Libera"/>
        <family val="0"/>
        <charset val="1"/>
      </rPr>
      <t xml:space="preserve">(W/m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</si>
  <si>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r>
      <rPr>
        <b val="true"/>
        <i val="true"/>
        <sz val="9"/>
        <color rgb="FF7F7F7F"/>
        <rFont val="Libera"/>
        <family val="0"/>
        <charset val="1"/>
      </rPr>
      <t xml:space="preserve">Oharra: </t>
    </r>
    <r>
      <rPr>
        <i val="true"/>
        <sz val="9"/>
        <color rgb="FF7F7F7F"/>
        <rFont val="Libera"/>
        <family val="0"/>
        <charset val="1"/>
      </rPr>
      <t xml:space="preserve">horma, hutsune eta abarren mota desberdinak badaude, teknikariek bakoitzaren balioa zehaztu behar dute.</t>
    </r>
  </si>
  <si>
    <r>
      <rPr>
        <b val="true"/>
        <i val="true"/>
        <sz val="10"/>
        <color rgb="FF7F7F7F"/>
        <rFont val="CIDFont+F2"/>
        <family val="1"/>
        <charset val="1"/>
      </rPr>
      <t xml:space="preserve">Kanpoko airearekin kontaktuan dagoen horma edo lurzorua</t>
    </r>
    <r>
      <rPr>
        <b val="true"/>
        <i val="true"/>
        <sz val="10"/>
        <color rgb="FF7F7F7F"/>
        <rFont val="Libera"/>
        <family val="0"/>
        <charset val="1"/>
      </rPr>
      <t xml:space="preserve"> 1;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</si>
  <si>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CIDFont+F2"/>
        <family val="1"/>
        <charset val="1"/>
      </rPr>
      <t xml:space="preserve">Kanpoko airearekin kontaktuan dagoen horma edo lurzorua</t>
    </r>
    <r>
      <rPr>
        <b val="true"/>
        <i val="true"/>
        <sz val="10"/>
        <color rgb="FF7F7F7F"/>
        <rFont val="Libera"/>
        <family val="0"/>
        <charset val="1"/>
      </rPr>
      <t xml:space="preserve"> 2;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</si>
  <si>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CIDFont+F2"/>
        <family val="1"/>
        <charset val="1"/>
      </rPr>
      <t xml:space="preserve">Kanpoko airearekin kontaktuan dagoen horma edo lurzorua</t>
    </r>
    <r>
      <rPr>
        <b val="true"/>
        <i val="true"/>
        <sz val="10"/>
        <color rgb="FF7F7F7F"/>
        <rFont val="Libera"/>
        <family val="0"/>
        <charset val="1"/>
      </rPr>
      <t xml:space="preserve"> 3;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</si>
  <si>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CIDFont+F2"/>
        <family val="1"/>
        <charset val="1"/>
      </rPr>
      <t xml:space="preserve">Kanpoko airearekin kontaktuan dagoen horma edo lurzorua</t>
    </r>
    <r>
      <rPr>
        <b val="true"/>
        <i val="true"/>
        <sz val="10"/>
        <color rgb="FF7F7F7F"/>
        <rFont val="Libera"/>
        <family val="0"/>
        <charset val="1"/>
      </rPr>
      <t xml:space="preserve"> 4;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</si>
  <si>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CIDFont+F2"/>
        <family val="1"/>
        <charset val="1"/>
      </rPr>
      <t xml:space="preserve">Kanpoko airearekin kontaktuan dagoen estalkia</t>
    </r>
    <r>
      <rPr>
        <b val="true"/>
        <i val="true"/>
        <sz val="10"/>
        <color rgb="FF7F7F7F"/>
        <rFont val="Libera"/>
        <family val="0"/>
        <charset val="1"/>
      </rPr>
      <t xml:space="preserve"> 1;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</si>
  <si>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CIDFont+F2"/>
        <family val="1"/>
        <charset val="1"/>
      </rPr>
      <t xml:space="preserve">Kanpoko airearekin kontaktuan dagoen estalkia</t>
    </r>
    <r>
      <rPr>
        <b val="true"/>
        <i val="true"/>
        <sz val="10"/>
        <color rgb="FF7F7F7F"/>
        <rFont val="Libera"/>
        <family val="0"/>
        <charset val="1"/>
      </rPr>
      <t xml:space="preserve"> 2;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</si>
  <si>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CIDFont+F2"/>
        <family val="1"/>
        <charset val="1"/>
      </rPr>
      <t xml:space="preserve">Kanpoko airearekin kontaktuan dagoen estalkia</t>
    </r>
    <r>
      <rPr>
        <b val="true"/>
        <i val="true"/>
        <sz val="10"/>
        <color rgb="FF7F7F7F"/>
        <rFont val="Libera"/>
        <family val="0"/>
        <charset val="1"/>
      </rPr>
      <t xml:space="preserve"> 3;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</si>
  <si>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CIDFont+F2"/>
        <family val="1"/>
        <charset val="1"/>
      </rPr>
      <t xml:space="preserve">Kanpoko airearekin kontaktuan dagoen estalkia</t>
    </r>
    <r>
      <rPr>
        <b val="true"/>
        <i val="true"/>
        <sz val="10"/>
        <color rgb="FF7F7F7F"/>
        <rFont val="Libera"/>
        <family val="0"/>
        <charset val="1"/>
      </rPr>
      <t xml:space="preserve"> 4;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</si>
  <si>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Bizigarria ez den espazioaren edo lurraren kontrako elementua 1;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</si>
  <si>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Bizigarria ez den espazioaren edo lurraren kontrako elementua 2;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</si>
  <si>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Bizigarria ez den espazioaren edo lurraren kontrako elementua 3;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</si>
  <si>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Bizigarria ez den espazioaren edo lurraren kontrako elementua 4;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</si>
  <si>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Mehelinak edo barne-zatiketak  1;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</si>
  <si>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Mehelinak edo barne-zatiketak  2;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</si>
  <si>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Mehelinak edo barne-zatiketak  3;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</si>
  <si>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Mehelinak edo barne-zatiketak  4;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</si>
  <si>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t xml:space="preserve">Bizitegi erabilerako unitateak beste erabilera batzuetatik edo eremu komunetatik mugatzen dituzten zatiketak: </t>
  </si>
  <si>
    <t xml:space="preserve">Bizitegi-erabilerako unitateak elkarren artean  dituzten barne-zatiketak:  </t>
  </si>
  <si>
    <t xml:space="preserve">Valor límite de la ordenanza
(U)</t>
  </si>
  <si>
    <t xml:space="preserve">5.2.2  Ekoizpenaren zentralizazioa</t>
  </si>
  <si>
    <t xml:space="preserve">5.2.3 Beroaren banakako kontrola eta erregulazioa</t>
  </si>
  <si>
    <t xml:space="preserve">5.3.2 Energia berriztagarri termikoaren ekarpena</t>
  </si>
  <si>
    <t xml:space="preserve">F.6. Jarduketa mota 6 </t>
  </si>
  <si>
    <t xml:space="preserve">6.1.2 Energia-eskaria mugatzea</t>
  </si>
  <si>
    <t xml:space="preserve">6.1.2 1  Malgutasun-irizpideak</t>
  </si>
  <si>
    <t xml:space="preserve">6.1.3 Transmitantzia termikoaren muga </t>
  </si>
  <si>
    <t xml:space="preserve">6.2.2 Ekoizpenaren zentralizazioa</t>
  </si>
  <si>
    <t xml:space="preserve">6.2.3 Beroaren banakako kontrola eta erregulazioa</t>
  </si>
  <si>
    <t xml:space="preserve">6.3.2 Energia berriztagarri termikoaren ekarpena</t>
  </si>
  <si>
    <t xml:space="preserve">F.7. Jarduketa mota 7 </t>
  </si>
  <si>
    <t xml:space="preserve">7.1.2  Energia-eskaria mugatzea</t>
  </si>
  <si>
    <t xml:space="preserve">7.1.2 1  Malgutasun-irizpideak</t>
  </si>
  <si>
    <t xml:space="preserve">7.1.3 Transmitantzia termikoaren muga</t>
  </si>
  <si>
    <t xml:space="preserve">7.2.2 Ekoizpenaren zentralizazioa</t>
  </si>
  <si>
    <t xml:space="preserve">7.2.3 Beroaren banakako kontrola eta erregulazioa</t>
  </si>
  <si>
    <t xml:space="preserve">7.3.2 Energia berriztagarri termikoaren ekarpena</t>
  </si>
  <si>
    <t xml:space="preserve">F.8. Jarduketa mota 8 </t>
  </si>
  <si>
    <t xml:space="preserve">8.1.2 Energia-eskaria mugatzea</t>
  </si>
  <si>
    <t xml:space="preserve">8.1.2 1  Malgutasun-irizpideak</t>
  </si>
  <si>
    <t xml:space="preserve">8.1.3  Transmitantzia termikoaren muga</t>
  </si>
  <si>
    <t xml:space="preserve">8.2.2  Ekoizpenaren zentralizazioa</t>
  </si>
  <si>
    <t xml:space="preserve">Edificio evaluado
</t>
  </si>
  <si>
    <t xml:space="preserve">8.2.3 Beroaren banakako kontrola eta erregulazioa</t>
  </si>
  <si>
    <t xml:space="preserve">Termostato general</t>
  </si>
  <si>
    <t xml:space="preserve">8.3.2 Energia berriztagarri termikoaren ekarpena</t>
  </si>
  <si>
    <t xml:space="preserve">Sí</t>
  </si>
  <si>
    <t xml:space="preserve">A</t>
  </si>
  <si>
    <t xml:space="preserve">Ejecución</t>
  </si>
  <si>
    <t xml:space="preserve">No</t>
  </si>
  <si>
    <t xml:space="preserve">B</t>
  </si>
  <si>
    <t xml:space="preserve">Fin de obra</t>
  </si>
  <si>
    <t xml:space="preserve">C</t>
  </si>
  <si>
    <t xml:space="preserve">D</t>
  </si>
  <si>
    <t xml:space="preserve">E</t>
  </si>
  <si>
    <t xml:space="preserve">F</t>
  </si>
  <si>
    <t xml:space="preserve">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</si>
</sst>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General"/>
    <numFmt numFmtId="167" formatCode="0"/>
  </numFmts>
  <fonts count="6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rgb="FF376092"/>
      <name val="Libera"/>
      <family val="0"/>
      <charset val="1"/>
    </font>
    <font>
      <i val="true"/>
      <sz val="11"/>
      <color rgb="FF7F7F7F"/>
      <name val="Calibri"/>
      <family val="2"/>
      <charset val="1"/>
    </font>
    <font>
      <sz val="11"/>
      <color rgb="FF808080"/>
      <name val="Calibri"/>
      <family val="2"/>
      <charset val="1"/>
    </font>
    <font>
      <b val="true"/>
      <sz val="11"/>
      <color rgb="FF808080"/>
      <name val="Calibri"/>
      <family val="2"/>
      <charset val="1"/>
    </font>
    <font>
      <sz val="11"/>
      <color rgb="FF7F7F7F"/>
      <name val="Calibri"/>
      <family val="2"/>
      <charset val="1"/>
    </font>
    <font>
      <i val="true"/>
      <sz val="11"/>
      <color rgb="FF666666"/>
      <name val="Calibri"/>
      <family val="2"/>
      <charset val="1"/>
    </font>
    <font>
      <b val="true"/>
      <i val="true"/>
      <sz val="11"/>
      <color rgb="FF7DB47D"/>
      <name val="Calibri"/>
      <family val="2"/>
      <charset val="1"/>
    </font>
    <font>
      <i val="true"/>
      <sz val="11"/>
      <color rgb="FFBBBB00"/>
      <name val="Calibri"/>
      <family val="2"/>
      <charset val="1"/>
    </font>
    <font>
      <b val="true"/>
      <i val="true"/>
      <sz val="11"/>
      <color rgb="FFBBBB00"/>
      <name val="Calibri"/>
      <family val="2"/>
      <charset val="1"/>
    </font>
    <font>
      <i val="true"/>
      <sz val="11"/>
      <color rgb="FFB2B2B2"/>
      <name val="Calibri"/>
      <family val="2"/>
      <charset val="1"/>
    </font>
    <font>
      <i val="true"/>
      <sz val="11"/>
      <color rgb="FF999999"/>
      <name val="Calibri"/>
      <family val="2"/>
      <charset val="1"/>
    </font>
    <font>
      <i val="true"/>
      <sz val="11"/>
      <color rgb="FF333333"/>
      <name val="Calibri"/>
      <family val="2"/>
      <charset val="1"/>
    </font>
    <font>
      <i val="true"/>
      <u val="single"/>
      <sz val="11"/>
      <color rgb="FF666666"/>
      <name val="Calibri"/>
      <family val="2"/>
      <charset val="1"/>
    </font>
    <font>
      <b val="true"/>
      <i val="true"/>
      <u val="single"/>
      <sz val="11"/>
      <color rgb="FF666666"/>
      <name val="Calibri"/>
      <family val="2"/>
      <charset val="1"/>
    </font>
    <font>
      <sz val="11"/>
      <color rgb="FF376092"/>
      <name val="Libera"/>
      <family val="0"/>
      <charset val="1"/>
    </font>
    <font>
      <b val="true"/>
      <sz val="18"/>
      <color rgb="FF376092"/>
      <name val="Libera"/>
      <family val="0"/>
      <charset val="1"/>
    </font>
    <font>
      <b val="true"/>
      <i val="true"/>
      <sz val="11"/>
      <color rgb="FF808080"/>
      <name val="Libera"/>
      <family val="0"/>
      <charset val="1"/>
    </font>
    <font>
      <sz val="11"/>
      <color rgb="FF000000"/>
      <name val="Libera"/>
      <family val="0"/>
      <charset val="1"/>
    </font>
    <font>
      <i val="true"/>
      <sz val="10"/>
      <color rgb="FF808080"/>
      <name val="Libera"/>
      <family val="0"/>
      <charset val="1"/>
    </font>
    <font>
      <i val="true"/>
      <vertAlign val="superscript"/>
      <sz val="10"/>
      <color rgb="FF808080"/>
      <name val="Libera"/>
      <family val="0"/>
      <charset val="1"/>
    </font>
    <font>
      <b val="true"/>
      <i val="true"/>
      <sz val="12"/>
      <color rgb="FF376092"/>
      <name val="Libera"/>
      <family val="0"/>
      <charset val="1"/>
    </font>
    <font>
      <b val="true"/>
      <i val="true"/>
      <sz val="11"/>
      <color rgb="FF376092"/>
      <name val="Libera"/>
      <family val="0"/>
      <charset val="1"/>
    </font>
    <font>
      <b val="true"/>
      <sz val="11"/>
      <color rgb="FF376092"/>
      <name val="Libera"/>
      <family val="0"/>
      <charset val="1"/>
    </font>
    <font>
      <sz val="10"/>
      <color rgb="FF376092"/>
      <name val="Libera"/>
      <family val="0"/>
      <charset val="1"/>
    </font>
    <font>
      <sz val="10"/>
      <color rgb="FF000000"/>
      <name val="Calibri"/>
      <family val="2"/>
      <charset val="1"/>
    </font>
    <font>
      <i val="true"/>
      <sz val="11"/>
      <color rgb="FF808080"/>
      <name val="Libera"/>
      <family val="0"/>
      <charset val="1"/>
    </font>
    <font>
      <i val="true"/>
      <vertAlign val="superscript"/>
      <sz val="11"/>
      <color rgb="FF808080"/>
      <name val="Libera"/>
      <family val="0"/>
      <charset val="1"/>
    </font>
    <font>
      <b val="true"/>
      <sz val="28"/>
      <name val="Arial"/>
      <family val="2"/>
      <charset val="1"/>
    </font>
    <font>
      <vertAlign val="superscript"/>
      <sz val="10"/>
      <color rgb="FF376092"/>
      <name val="Libera"/>
      <family val="0"/>
      <charset val="1"/>
    </font>
    <font>
      <vertAlign val="subscript"/>
      <sz val="10"/>
      <color rgb="FF376092"/>
      <name val="Libera"/>
      <family val="0"/>
      <charset val="1"/>
    </font>
    <font>
      <sz val="11"/>
      <color rgb="FF99FF66"/>
      <name val="Calibri"/>
      <family val="2"/>
      <charset val="1"/>
    </font>
    <font>
      <i val="true"/>
      <sz val="10"/>
      <color rgb="FF7F7F7F"/>
      <name val="Libera"/>
      <family val="0"/>
      <charset val="1"/>
    </font>
    <font>
      <sz val="11"/>
      <color rgb="FFCE181E"/>
      <name val="Libera"/>
      <family val="0"/>
      <charset val="1"/>
    </font>
    <font>
      <sz val="9"/>
      <color rgb="FF000000"/>
      <name val="SourceSansPro-Black"/>
      <family val="0"/>
      <charset val="1"/>
    </font>
    <font>
      <sz val="10"/>
      <color rgb="FFCE181E"/>
      <name val="Libera"/>
      <family val="0"/>
      <charset val="1"/>
    </font>
    <font>
      <b val="true"/>
      <i val="true"/>
      <sz val="11"/>
      <color rgb="FF7F7F7F"/>
      <name val="Libera"/>
      <family val="0"/>
      <charset val="1"/>
    </font>
    <font>
      <i val="true"/>
      <sz val="11"/>
      <color rgb="FF7F7F7F"/>
      <name val="Libera"/>
      <family val="0"/>
      <charset val="1"/>
    </font>
    <font>
      <b val="true"/>
      <i val="true"/>
      <sz val="10"/>
      <color rgb="FF7F7F7F"/>
      <name val="Libera"/>
      <family val="0"/>
      <charset val="1"/>
    </font>
    <font>
      <sz val="11"/>
      <color rgb="FF7F7F7F"/>
      <name val="Libera"/>
      <family val="0"/>
      <charset val="1"/>
    </font>
    <font>
      <i val="true"/>
      <sz val="12"/>
      <color rgb="FF376092"/>
      <name val="Libera"/>
      <family val="0"/>
      <charset val="1"/>
    </font>
    <font>
      <i val="true"/>
      <sz val="11"/>
      <color rgb="FF000000"/>
      <name val="Libera"/>
      <family val="0"/>
      <charset val="1"/>
    </font>
    <font>
      <sz val="9"/>
      <color rgb="FF376092"/>
      <name val="Libera"/>
      <family val="0"/>
      <charset val="1"/>
    </font>
    <font>
      <b val="true"/>
      <sz val="9"/>
      <color rgb="FF376092"/>
      <name val="Libera"/>
      <family val="0"/>
      <charset val="1"/>
    </font>
    <font>
      <b val="true"/>
      <vertAlign val="subscript"/>
      <sz val="9"/>
      <color rgb="FF376092"/>
      <name val="Libera"/>
      <family val="0"/>
      <charset val="1"/>
    </font>
    <font>
      <vertAlign val="superscript"/>
      <sz val="9"/>
      <color rgb="FF376092"/>
      <name val="Libera"/>
      <family val="0"/>
      <charset val="1"/>
    </font>
    <font>
      <sz val="11"/>
      <color rgb="FFEEEEEE"/>
      <name val="Calibri"/>
      <family val="2"/>
      <charset val="1"/>
    </font>
    <font>
      <sz val="10"/>
      <color rgb="FF666666"/>
      <name val="Libera"/>
      <family val="0"/>
      <charset val="1"/>
    </font>
    <font>
      <vertAlign val="superscript"/>
      <sz val="10"/>
      <color rgb="FF666666"/>
      <name val="Libera"/>
      <family val="0"/>
      <charset val="1"/>
    </font>
    <font>
      <i val="true"/>
      <sz val="11"/>
      <color rgb="FF376092"/>
      <name val="Libera"/>
      <family val="0"/>
      <charset val="1"/>
    </font>
    <font>
      <sz val="10"/>
      <color rgb="FF000000"/>
      <name val="Libera"/>
      <family val="0"/>
      <charset val="1"/>
    </font>
    <font>
      <b val="true"/>
      <i val="true"/>
      <sz val="9"/>
      <color rgb="FF7F7F7F"/>
      <name val="Libera"/>
      <family val="0"/>
      <charset val="1"/>
    </font>
    <font>
      <i val="true"/>
      <sz val="9"/>
      <color rgb="FF7F7F7F"/>
      <name val="Libera"/>
      <family val="0"/>
      <charset val="1"/>
    </font>
    <font>
      <sz val="11"/>
      <color rgb="FF808080"/>
      <name val="Libera"/>
      <family val="0"/>
      <charset val="1"/>
    </font>
    <font>
      <b val="true"/>
      <i val="true"/>
      <u val="single"/>
      <sz val="8"/>
      <color rgb="FF7F7F7F"/>
      <name val="Libera"/>
      <family val="0"/>
      <charset val="1"/>
    </font>
    <font>
      <b val="true"/>
      <i val="true"/>
      <sz val="10"/>
      <color rgb="FF7F7F7F"/>
      <name val="CIDFont+F2"/>
      <family val="1"/>
      <charset val="1"/>
    </font>
    <font>
      <b val="true"/>
      <i val="true"/>
      <sz val="10"/>
      <color rgb="FF7F7F7F"/>
      <name val="Cambria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808080"/>
      </patternFill>
    </fill>
    <fill>
      <patternFill patternType="solid">
        <fgColor rgb="FFFFFFFF"/>
        <bgColor rgb="FFEEEEEE"/>
      </patternFill>
    </fill>
    <fill>
      <patternFill patternType="solid">
        <fgColor rgb="FFC2FDC2"/>
        <bgColor rgb="FFD7E4BD"/>
      </patternFill>
    </fill>
    <fill>
      <patternFill patternType="solid">
        <fgColor rgb="FF99FF99"/>
        <bgColor rgb="FF99FF66"/>
      </patternFill>
    </fill>
    <fill>
      <patternFill patternType="solid">
        <fgColor rgb="FFFFFF99"/>
        <bgColor rgb="FFFFFF66"/>
      </patternFill>
    </fill>
    <fill>
      <patternFill patternType="solid">
        <fgColor rgb="FFFFFF66"/>
        <bgColor rgb="FFFFFF99"/>
      </patternFill>
    </fill>
    <fill>
      <patternFill patternType="solid">
        <fgColor rgb="FFD7E4BD"/>
        <bgColor rgb="FFCCCCCC"/>
      </patternFill>
    </fill>
    <fill>
      <patternFill patternType="solid">
        <fgColor rgb="FFE6B9B8"/>
        <bgColor rgb="FFCCCCCC"/>
      </patternFill>
    </fill>
    <fill>
      <patternFill patternType="solid">
        <fgColor rgb="FFCCCCCC"/>
        <bgColor rgb="FFD7E4BD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double">
        <color rgb="FF376092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A6A6A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4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5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2" xfId="0" applyFont="true" applyBorder="true" applyAlignment="true" applyProtection="false">
      <alignment horizontal="left" vertical="center" textRotation="0" wrapText="false" indent="15" shrinkToFit="false"/>
      <protection locked="true" hidden="false"/>
    </xf>
    <xf numFmtId="164" fontId="18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6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7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2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1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1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0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5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3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3" borderId="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1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5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0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9" fillId="1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4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2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3" fillId="7" borderId="3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4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4" fillId="3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1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3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1" fillId="3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7" fillId="3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8" fillId="3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9" fillId="3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1" fillId="4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2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2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2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/>
  </dxfs>
  <colors>
    <indexedColors>
      <rgbColor rgb="FF000000"/>
      <rgbColor rgb="FFFFFFFF"/>
      <rgbColor rgb="FFCE181E"/>
      <rgbColor rgb="FF00FF00"/>
      <rgbColor rgb="FF0000FF"/>
      <rgbColor rgb="FFFFFF66"/>
      <rgbColor rgb="FFFF00FF"/>
      <rgbColor rgb="FF00FFFF"/>
      <rgbColor rgb="FF800000"/>
      <rgbColor rgb="FF008000"/>
      <rgbColor rgb="FF000080"/>
      <rgbColor rgb="FF7F7F7F"/>
      <rgbColor rgb="FF800080"/>
      <rgbColor rgb="FF008080"/>
      <rgbColor rgb="FFCCCCCC"/>
      <rgbColor rgb="FF808080"/>
      <rgbColor rgb="FFA6A6A6"/>
      <rgbColor rgb="FF993366"/>
      <rgbColor rgb="FFEEEEEE"/>
      <rgbColor rgb="FF99FF99"/>
      <rgbColor rgb="FF660066"/>
      <rgbColor rgb="FFFF8080"/>
      <rgbColor rgb="FF0066CC"/>
      <rgbColor rgb="FFD7E4B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66"/>
      <rgbColor rgb="FFC2FDC2"/>
      <rgbColor rgb="FFFFFF99"/>
      <rgbColor rgb="FF99CCFF"/>
      <rgbColor rgb="FFFF99CC"/>
      <rgbColor rgb="FFB2B2B2"/>
      <rgbColor rgb="FFE6B9B8"/>
      <rgbColor rgb="FF3366FF"/>
      <rgbColor rgb="FF33CCCC"/>
      <rgbColor rgb="FFBBBB00"/>
      <rgbColor rgb="FFFFCC00"/>
      <rgbColor rgb="FFFF9900"/>
      <rgbColor rgb="FFFF6600"/>
      <rgbColor rgb="FF666666"/>
      <rgbColor rgb="FF999999"/>
      <rgbColor rgb="FF003366"/>
      <rgbColor rgb="FF7DB47D"/>
      <rgbColor rgb="FF003300"/>
      <rgbColor rgb="FF333300"/>
      <rgbColor rgb="FF993300"/>
      <rgbColor rgb="FF993366"/>
      <rgbColor rgb="FF376092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1-nuev-priv-res&apos;!A1" TargetMode="External"/><Relationship Id="rId2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2-nuev-publ-res&apos;!A1" TargetMode="External"/><Relationship Id="rId3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3-nuev-priv-ter&apos;!A1" TargetMode="External"/><Relationship Id="rId4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4-nuev-publ-ter&apos;!A1" TargetMode="External"/><Relationship Id="rId5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5-rehab-priv-res&apos;!A1" TargetMode="External"/><Relationship Id="rId6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6-rehab-publ-res&apos;!A1" TargetMode="External"/><Relationship Id="rId7" Type="http://schemas.openxmlformats.org/officeDocument/2006/relationships/image" Target="../media/image6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3</xdr:col>
      <xdr:colOff>689760</xdr:colOff>
      <xdr:row>5</xdr:row>
      <xdr:rowOff>57960</xdr:rowOff>
    </xdr:to>
    <xdr:pic>
      <xdr:nvPicPr>
        <xdr:cNvPr id="0" name="Irudia 1" descr=""/>
        <xdr:cNvPicPr/>
      </xdr:nvPicPr>
      <xdr:blipFill>
        <a:blip r:embed="rId1"/>
        <a:srcRect l="8599" t="19536" r="8538" b="21413"/>
        <a:stretch/>
      </xdr:blipFill>
      <xdr:spPr>
        <a:xfrm>
          <a:off x="0" y="0"/>
          <a:ext cx="1989360" cy="995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354240</xdr:colOff>
      <xdr:row>13</xdr:row>
      <xdr:rowOff>58320</xdr:rowOff>
    </xdr:from>
    <xdr:to>
      <xdr:col>5</xdr:col>
      <xdr:colOff>557280</xdr:colOff>
      <xdr:row>13</xdr:row>
      <xdr:rowOff>223200</xdr:rowOff>
    </xdr:to>
    <xdr:sp>
      <xdr:nvSpPr>
        <xdr:cNvPr id="1" name="CustomShape 1">
          <a:hlinkClick r:id="rId1"/>
        </xdr:cNvPr>
        <xdr:cNvSpPr/>
      </xdr:nvSpPr>
      <xdr:spPr>
        <a:xfrm>
          <a:off x="3428640" y="3169800"/>
          <a:ext cx="203040" cy="16488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5</xdr:col>
      <xdr:colOff>354240</xdr:colOff>
      <xdr:row>14</xdr:row>
      <xdr:rowOff>67680</xdr:rowOff>
    </xdr:from>
    <xdr:to>
      <xdr:col>5</xdr:col>
      <xdr:colOff>557280</xdr:colOff>
      <xdr:row>14</xdr:row>
      <xdr:rowOff>232560</xdr:rowOff>
    </xdr:to>
    <xdr:sp>
      <xdr:nvSpPr>
        <xdr:cNvPr id="2" name="CustomShape 1">
          <a:hlinkClick r:id="rId2"/>
        </xdr:cNvPr>
        <xdr:cNvSpPr/>
      </xdr:nvSpPr>
      <xdr:spPr>
        <a:xfrm>
          <a:off x="3428640" y="3483720"/>
          <a:ext cx="203040" cy="16488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/>
      </xdr:style>
    </xdr:sp>
    <xdr:clientData/>
  </xdr:twoCellAnchor>
  <xdr:twoCellAnchor editAs="oneCell">
    <xdr:from>
      <xdr:col>5</xdr:col>
      <xdr:colOff>173160</xdr:colOff>
      <xdr:row>15</xdr:row>
      <xdr:rowOff>66600</xdr:rowOff>
    </xdr:from>
    <xdr:to>
      <xdr:col>5</xdr:col>
      <xdr:colOff>376200</xdr:colOff>
      <xdr:row>15</xdr:row>
      <xdr:rowOff>231480</xdr:rowOff>
    </xdr:to>
    <xdr:sp>
      <xdr:nvSpPr>
        <xdr:cNvPr id="3" name="CustomShape 1">
          <a:hlinkClick r:id="rId3"/>
        </xdr:cNvPr>
        <xdr:cNvSpPr/>
      </xdr:nvSpPr>
      <xdr:spPr>
        <a:xfrm>
          <a:off x="3247560" y="3787560"/>
          <a:ext cx="203040" cy="16488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/>
      </xdr:style>
    </xdr:sp>
    <xdr:clientData/>
  </xdr:twoCellAnchor>
  <xdr:twoCellAnchor editAs="oneCell">
    <xdr:from>
      <xdr:col>5</xdr:col>
      <xdr:colOff>173160</xdr:colOff>
      <xdr:row>16</xdr:row>
      <xdr:rowOff>67680</xdr:rowOff>
    </xdr:from>
    <xdr:to>
      <xdr:col>5</xdr:col>
      <xdr:colOff>376200</xdr:colOff>
      <xdr:row>16</xdr:row>
      <xdr:rowOff>232560</xdr:rowOff>
    </xdr:to>
    <xdr:sp>
      <xdr:nvSpPr>
        <xdr:cNvPr id="4" name="CustomShape 1">
          <a:hlinkClick r:id="rId4"/>
        </xdr:cNvPr>
        <xdr:cNvSpPr/>
      </xdr:nvSpPr>
      <xdr:spPr>
        <a:xfrm>
          <a:off x="3247560" y="4093560"/>
          <a:ext cx="203040" cy="16488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/>
      </xdr:style>
    </xdr:sp>
    <xdr:clientData/>
  </xdr:twoCellAnchor>
  <xdr:twoCellAnchor editAs="oneCell">
    <xdr:from>
      <xdr:col>6</xdr:col>
      <xdr:colOff>371520</xdr:colOff>
      <xdr:row>17</xdr:row>
      <xdr:rowOff>77400</xdr:rowOff>
    </xdr:from>
    <xdr:to>
      <xdr:col>6</xdr:col>
      <xdr:colOff>574560</xdr:colOff>
      <xdr:row>17</xdr:row>
      <xdr:rowOff>242280</xdr:rowOff>
    </xdr:to>
    <xdr:sp>
      <xdr:nvSpPr>
        <xdr:cNvPr id="5" name="CustomShape 1">
          <a:hlinkClick r:id="rId5"/>
        </xdr:cNvPr>
        <xdr:cNvSpPr/>
      </xdr:nvSpPr>
      <xdr:spPr>
        <a:xfrm>
          <a:off x="4232160" y="4407840"/>
          <a:ext cx="203040" cy="16488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/>
      </xdr:style>
    </xdr:sp>
    <xdr:clientData/>
  </xdr:twoCellAnchor>
  <xdr:twoCellAnchor editAs="oneCell">
    <xdr:from>
      <xdr:col>5</xdr:col>
      <xdr:colOff>649440</xdr:colOff>
      <xdr:row>18</xdr:row>
      <xdr:rowOff>76320</xdr:rowOff>
    </xdr:from>
    <xdr:to>
      <xdr:col>6</xdr:col>
      <xdr:colOff>88560</xdr:colOff>
      <xdr:row>18</xdr:row>
      <xdr:rowOff>241200</xdr:rowOff>
    </xdr:to>
    <xdr:sp>
      <xdr:nvSpPr>
        <xdr:cNvPr id="6" name="CustomShape 1">
          <a:hlinkClick r:id="rId6"/>
        </xdr:cNvPr>
        <xdr:cNvSpPr/>
      </xdr:nvSpPr>
      <xdr:spPr>
        <a:xfrm>
          <a:off x="3723840" y="4711680"/>
          <a:ext cx="225360" cy="16488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/>
      </xdr:style>
    </xdr:sp>
    <xdr:clientData/>
  </xdr:twoCellAnchor>
  <xdr:twoCellAnchor editAs="absolute">
    <xdr:from>
      <xdr:col>0</xdr:col>
      <xdr:colOff>360</xdr:colOff>
      <xdr:row>0</xdr:row>
      <xdr:rowOff>360</xdr:rowOff>
    </xdr:from>
    <xdr:to>
      <xdr:col>3</xdr:col>
      <xdr:colOff>487440</xdr:colOff>
      <xdr:row>5</xdr:row>
      <xdr:rowOff>43200</xdr:rowOff>
    </xdr:to>
    <xdr:pic>
      <xdr:nvPicPr>
        <xdr:cNvPr id="7" name="Irudia 1" descr=""/>
        <xdr:cNvPicPr/>
      </xdr:nvPicPr>
      <xdr:blipFill>
        <a:blip r:embed="rId7"/>
        <a:srcRect l="8599" t="19536" r="8538" b="21413"/>
        <a:stretch/>
      </xdr:blipFill>
      <xdr:spPr>
        <a:xfrm>
          <a:off x="360" y="360"/>
          <a:ext cx="1989360" cy="9950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W21" activeCellId="0" sqref="W21"/>
    </sheetView>
  </sheetViews>
  <sheetFormatPr defaultColWidth="11.1562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1" width="2.14"/>
    <col collapsed="false" customWidth="false" hidden="false" outlineLevel="0" max="8" min="3" style="1" width="11.14"/>
    <col collapsed="false" customWidth="true" hidden="false" outlineLevel="0" max="9" min="9" style="1" width="2.42"/>
    <col collapsed="false" customWidth="false" hidden="false" outlineLevel="0" max="1024" min="10" style="1" width="11.14"/>
  </cols>
  <sheetData>
    <row r="1" customFormat="false" ht="13.8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</row>
    <row r="6" customFormat="false" ht="13.8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</row>
    <row r="7" customFormat="false" ht="43.6" hidden="false" customHeight="true" outlineLevel="0" collapsed="false">
      <c r="A7" s="2"/>
      <c r="B7" s="3" t="s">
        <v>0</v>
      </c>
      <c r="C7" s="3"/>
      <c r="D7" s="3"/>
      <c r="E7" s="3"/>
      <c r="F7" s="3"/>
      <c r="G7" s="3"/>
      <c r="H7" s="3"/>
      <c r="I7" s="2"/>
      <c r="J7" s="2"/>
    </row>
    <row r="8" customFormat="false" ht="15" hidden="false" customHeight="tru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</row>
    <row r="9" customFormat="false" ht="78" hidden="false" customHeight="true" outlineLevel="0" collapsed="false">
      <c r="A9" s="2"/>
      <c r="B9" s="4"/>
      <c r="C9" s="5" t="s">
        <v>1</v>
      </c>
      <c r="D9" s="5"/>
      <c r="E9" s="5"/>
      <c r="F9" s="5"/>
      <c r="G9" s="5"/>
      <c r="H9" s="5"/>
      <c r="I9" s="2"/>
      <c r="J9" s="2"/>
    </row>
    <row r="10" customFormat="false" ht="13.8" hidden="false" customHeight="false" outlineLevel="0" collapsed="false">
      <c r="A10" s="2"/>
      <c r="B10" s="4"/>
      <c r="C10" s="6"/>
      <c r="D10" s="6"/>
      <c r="E10" s="6"/>
      <c r="F10" s="6"/>
      <c r="G10" s="6"/>
      <c r="H10" s="6"/>
      <c r="I10" s="2"/>
      <c r="J10" s="2"/>
    </row>
    <row r="11" s="10" customFormat="true" ht="47.75" hidden="false" customHeight="true" outlineLevel="0" collapsed="false">
      <c r="A11" s="7"/>
      <c r="B11" s="8"/>
      <c r="C11" s="9" t="s">
        <v>2</v>
      </c>
      <c r="D11" s="9"/>
      <c r="E11" s="9"/>
      <c r="F11" s="9"/>
      <c r="G11" s="9"/>
      <c r="H11" s="9"/>
      <c r="I11" s="7"/>
      <c r="J11" s="7"/>
    </row>
    <row r="12" customFormat="false" ht="14.25" hidden="false" customHeight="true" outlineLevel="0" collapsed="false">
      <c r="A12" s="7"/>
      <c r="B12" s="11"/>
      <c r="C12" s="6"/>
      <c r="D12" s="6"/>
      <c r="E12" s="6"/>
      <c r="F12" s="6"/>
      <c r="G12" s="6"/>
      <c r="H12" s="6"/>
      <c r="I12" s="7"/>
      <c r="J12" s="7"/>
    </row>
    <row r="13" customFormat="false" ht="40.5" hidden="false" customHeight="true" outlineLevel="0" collapsed="false">
      <c r="A13" s="7"/>
      <c r="B13" s="11"/>
      <c r="C13" s="12" t="s">
        <v>3</v>
      </c>
      <c r="D13" s="12"/>
      <c r="E13" s="12"/>
      <c r="F13" s="12"/>
      <c r="G13" s="12"/>
      <c r="H13" s="12"/>
      <c r="I13" s="7"/>
      <c r="J13" s="7"/>
    </row>
    <row r="14" customFormat="false" ht="13.8" hidden="false" customHeight="false" outlineLevel="0" collapsed="false">
      <c r="A14" s="2"/>
      <c r="B14" s="8"/>
      <c r="C14" s="13"/>
      <c r="D14" s="13"/>
      <c r="E14" s="13"/>
      <c r="F14" s="13"/>
      <c r="G14" s="13"/>
      <c r="H14" s="13"/>
      <c r="I14" s="2"/>
      <c r="J14" s="2"/>
    </row>
    <row r="15" customFormat="false" ht="13.8" hidden="false" customHeight="false" outlineLevel="0" collapsed="false">
      <c r="A15" s="2"/>
      <c r="B15" s="2"/>
      <c r="C15" s="13"/>
      <c r="D15" s="13"/>
      <c r="E15" s="13"/>
      <c r="F15" s="13"/>
      <c r="G15" s="13"/>
      <c r="H15" s="13"/>
      <c r="I15" s="2"/>
      <c r="J15" s="2"/>
    </row>
    <row r="16" customFormat="false" ht="13.8" hidden="false" customHeight="false" outlineLevel="0" collapsed="false">
      <c r="A16" s="2"/>
      <c r="B16" s="2"/>
      <c r="C16" s="13"/>
      <c r="D16" s="13"/>
      <c r="E16" s="13"/>
      <c r="F16" s="13"/>
      <c r="G16" s="13"/>
      <c r="H16" s="13"/>
      <c r="I16" s="2"/>
      <c r="J16" s="2"/>
    </row>
    <row r="17" customFormat="false" ht="13.8" hidden="false" customHeight="false" outlineLevel="0" collapsed="false">
      <c r="A17" s="2"/>
      <c r="B17" s="2"/>
      <c r="C17" s="13"/>
      <c r="D17" s="13"/>
      <c r="E17" s="13"/>
      <c r="F17" s="13"/>
      <c r="G17" s="13"/>
      <c r="H17" s="13"/>
      <c r="I17" s="2"/>
      <c r="J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customFormat="false" ht="1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</row>
    <row r="22" customFormat="false" ht="15" hidden="false" customHeight="false" outlineLevel="0" collapsed="false">
      <c r="J22" s="14" t="s">
        <v>4</v>
      </c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294" objects="true" scenarios="true"/>
  <mergeCells count="4">
    <mergeCell ref="B7:H7"/>
    <mergeCell ref="C9:H9"/>
    <mergeCell ref="C11:H11"/>
    <mergeCell ref="C13:H1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72.57"/>
    <col collapsed="false" customWidth="true" hidden="false" outlineLevel="0" max="3" min="3" style="1" width="16.53"/>
    <col collapsed="false" customWidth="true" hidden="false" outlineLevel="0" max="4" min="4" style="1" width="1.69"/>
    <col collapsed="false" customWidth="true" hidden="false" outlineLevel="0" max="5" min="5" style="1" width="16.41"/>
    <col collapsed="false" customWidth="true" hidden="false" outlineLevel="0" max="6" min="6" style="1" width="1.52"/>
    <col collapsed="false" customWidth="true" hidden="false" outlineLevel="0" max="7" min="7" style="24" width="16.41"/>
    <col collapsed="false" customWidth="true" hidden="false" outlineLevel="0" max="8" min="8" style="24" width="1.58"/>
    <col collapsed="false" customWidth="true" hidden="false" outlineLevel="0" max="9" min="9" style="24" width="16.41"/>
    <col collapsed="false" customWidth="true" hidden="false" outlineLevel="0" max="10" min="10" style="25" width="2.77"/>
    <col collapsed="false" customWidth="false" hidden="false" outlineLevel="0" max="11" min="11" style="1" width="11.14"/>
    <col collapsed="false" customWidth="true" hidden="false" outlineLevel="0" max="12" min="12" style="1" width="3.57"/>
    <col collapsed="false" customWidth="false" hidden="false" outlineLevel="0" max="1024" min="13" style="1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6"/>
      <c r="F1" s="26"/>
      <c r="G1" s="27"/>
      <c r="H1" s="27"/>
      <c r="I1" s="27"/>
      <c r="J1" s="28"/>
    </row>
    <row r="2" customFormat="false" ht="13.8" hidden="false" customHeight="false" outlineLevel="0" collapsed="false">
      <c r="A2" s="26"/>
      <c r="B2" s="26"/>
      <c r="C2" s="26"/>
      <c r="D2" s="26"/>
      <c r="E2" s="26"/>
      <c r="F2" s="26"/>
      <c r="G2" s="27"/>
      <c r="H2" s="27"/>
      <c r="I2" s="27"/>
      <c r="J2" s="28"/>
    </row>
    <row r="3" customFormat="false" ht="13.8" hidden="false" customHeight="false" outlineLevel="0" collapsed="false">
      <c r="A3" s="26"/>
      <c r="B3" s="26"/>
      <c r="C3" s="26"/>
      <c r="D3" s="26"/>
      <c r="E3" s="26"/>
      <c r="F3" s="26"/>
      <c r="G3" s="27"/>
      <c r="H3" s="27"/>
      <c r="I3" s="27"/>
      <c r="J3" s="28"/>
    </row>
    <row r="4" customFormat="false" ht="13.8" hidden="false" customHeight="false" outlineLevel="0" collapsed="false">
      <c r="A4" s="26"/>
      <c r="B4" s="26"/>
      <c r="C4" s="26"/>
      <c r="D4" s="26"/>
      <c r="E4" s="26"/>
      <c r="F4" s="26"/>
      <c r="G4" s="27"/>
      <c r="H4" s="27"/>
      <c r="I4" s="27"/>
      <c r="J4" s="28"/>
    </row>
    <row r="5" customFormat="false" ht="22.05" hidden="false" customHeight="false" outlineLevel="0" collapsed="false">
      <c r="A5" s="26"/>
      <c r="B5" s="29" t="s">
        <v>210</v>
      </c>
      <c r="C5" s="29"/>
      <c r="D5" s="29"/>
      <c r="E5" s="31"/>
      <c r="F5" s="31"/>
      <c r="G5" s="31"/>
      <c r="H5" s="3"/>
      <c r="I5" s="30"/>
      <c r="J5" s="110"/>
    </row>
    <row r="6" customFormat="false" ht="13.8" hidden="false" customHeight="false" outlineLevel="0" collapsed="false">
      <c r="A6" s="26"/>
      <c r="B6" s="26"/>
      <c r="C6" s="26"/>
      <c r="D6" s="26"/>
      <c r="E6" s="27"/>
      <c r="F6" s="27"/>
      <c r="G6" s="27"/>
      <c r="H6" s="28"/>
      <c r="I6" s="26"/>
      <c r="J6" s="28"/>
    </row>
    <row r="7" customFormat="false" ht="34.15" hidden="false" customHeight="true" outlineLevel="0" collapsed="false">
      <c r="A7" s="26"/>
      <c r="B7" s="32" t="s">
        <v>101</v>
      </c>
      <c r="C7" s="33"/>
      <c r="D7" s="33"/>
      <c r="E7" s="33"/>
      <c r="F7" s="33"/>
      <c r="G7" s="33"/>
      <c r="H7" s="33"/>
      <c r="I7" s="33"/>
      <c r="J7" s="27"/>
    </row>
    <row r="8" customFormat="false" ht="34.15" hidden="false" customHeight="true" outlineLevel="0" collapsed="false">
      <c r="A8" s="26"/>
      <c r="B8" s="32" t="s">
        <v>22</v>
      </c>
      <c r="C8" s="34"/>
      <c r="D8" s="34"/>
      <c r="E8" s="34"/>
      <c r="F8" s="34"/>
      <c r="G8" s="34"/>
      <c r="H8" s="34"/>
      <c r="I8" s="34"/>
      <c r="J8" s="27"/>
    </row>
    <row r="9" customFormat="false" ht="34.15" hidden="false" customHeight="true" outlineLevel="0" collapsed="false">
      <c r="A9" s="26"/>
      <c r="B9" s="49" t="s">
        <v>132</v>
      </c>
      <c r="C9" s="36"/>
      <c r="D9" s="36"/>
      <c r="E9" s="34"/>
      <c r="F9" s="27"/>
      <c r="G9" s="27"/>
      <c r="H9" s="27"/>
      <c r="I9" s="27"/>
      <c r="J9" s="27"/>
    </row>
    <row r="10" customFormat="false" ht="34.15" hidden="false" customHeight="true" outlineLevel="0" collapsed="false">
      <c r="A10" s="26"/>
      <c r="B10" s="49" t="s">
        <v>133</v>
      </c>
      <c r="C10" s="36"/>
      <c r="D10" s="36"/>
      <c r="E10" s="34"/>
      <c r="F10" s="27"/>
      <c r="G10" s="27"/>
      <c r="H10" s="27"/>
      <c r="I10" s="27"/>
      <c r="J10" s="27"/>
    </row>
    <row r="11" customFormat="false" ht="34.15" hidden="false" customHeight="true" outlineLevel="0" collapsed="false">
      <c r="A11" s="26"/>
      <c r="B11" s="49" t="s">
        <v>134</v>
      </c>
      <c r="C11" s="36"/>
      <c r="D11" s="36"/>
      <c r="E11" s="34"/>
      <c r="F11" s="27"/>
      <c r="G11" s="27"/>
      <c r="H11" s="27"/>
      <c r="I11" s="27"/>
      <c r="J11" s="27"/>
    </row>
    <row r="12" customFormat="false" ht="34.15" hidden="false" customHeight="true" outlineLevel="0" collapsed="false">
      <c r="A12" s="26"/>
      <c r="B12" s="35" t="s">
        <v>24</v>
      </c>
      <c r="C12" s="36"/>
      <c r="D12" s="36"/>
      <c r="E12" s="33"/>
      <c r="F12" s="27"/>
      <c r="G12" s="27"/>
      <c r="H12" s="27"/>
      <c r="I12" s="27"/>
      <c r="J12" s="27"/>
    </row>
    <row r="13" customFormat="false" ht="34.15" hidden="false" customHeight="true" outlineLevel="0" collapsed="false">
      <c r="A13" s="26"/>
      <c r="B13" s="35" t="s">
        <v>25</v>
      </c>
      <c r="C13" s="36"/>
      <c r="D13" s="36"/>
      <c r="E13" s="33"/>
      <c r="F13" s="27"/>
      <c r="G13" s="27"/>
      <c r="H13" s="27"/>
      <c r="I13" s="27"/>
      <c r="J13" s="27"/>
    </row>
    <row r="14" customFormat="false" ht="14.15" hidden="false" customHeight="true" outlineLevel="0" collapsed="false">
      <c r="A14" s="26"/>
      <c r="B14" s="26"/>
      <c r="C14" s="26"/>
      <c r="D14" s="26"/>
      <c r="E14" s="27"/>
      <c r="F14" s="27"/>
      <c r="G14" s="27"/>
      <c r="H14" s="27"/>
      <c r="I14" s="27"/>
      <c r="J14" s="27"/>
    </row>
    <row r="15" customFormat="false" ht="14.15" hidden="false" customHeight="true" outlineLevel="0" collapsed="false">
      <c r="A15" s="26"/>
      <c r="B15" s="26"/>
      <c r="C15" s="26"/>
      <c r="D15" s="26"/>
      <c r="E15" s="27"/>
      <c r="F15" s="27"/>
      <c r="G15" s="27"/>
      <c r="H15" s="27"/>
      <c r="I15" s="27"/>
      <c r="J15" s="27"/>
    </row>
    <row r="16" customFormat="false" ht="14.15" hidden="false" customHeight="true" outlineLevel="0" collapsed="false">
      <c r="A16" s="26"/>
      <c r="B16" s="37" t="s">
        <v>211</v>
      </c>
      <c r="C16" s="38"/>
      <c r="D16" s="38"/>
      <c r="E16" s="39"/>
      <c r="F16" s="39"/>
      <c r="G16" s="39"/>
      <c r="H16" s="40"/>
      <c r="I16" s="41"/>
      <c r="J16" s="27"/>
    </row>
    <row r="17" customFormat="false" ht="14.15" hidden="false" customHeight="true" outlineLevel="0" collapsed="false">
      <c r="A17" s="26"/>
      <c r="B17" s="42"/>
      <c r="C17" s="42"/>
      <c r="D17" s="42"/>
      <c r="E17" s="27"/>
      <c r="F17" s="27"/>
      <c r="G17" s="27"/>
      <c r="H17" s="28"/>
      <c r="I17" s="26"/>
      <c r="J17" s="27"/>
      <c r="N17" s="14"/>
      <c r="O17" s="14" t="str">
        <f aca="false">IF(G17="Sí","1",IF(G15&lt;0.25,"0","1"))</f>
        <v>0</v>
      </c>
      <c r="P17" s="14"/>
    </row>
    <row r="18" customFormat="false" ht="37.5" hidden="false" customHeight="true" outlineLevel="0" collapsed="false">
      <c r="A18" s="26"/>
      <c r="B18" s="26"/>
      <c r="C18" s="111" t="s">
        <v>136</v>
      </c>
      <c r="D18" s="26"/>
      <c r="E18" s="45" t="s">
        <v>38</v>
      </c>
      <c r="F18" s="46"/>
      <c r="G18" s="45" t="s">
        <v>39</v>
      </c>
      <c r="H18" s="46"/>
      <c r="I18" s="45" t="s">
        <v>30</v>
      </c>
      <c r="J18" s="27"/>
      <c r="N18" s="14"/>
      <c r="O18" s="14"/>
      <c r="P18" s="14"/>
    </row>
    <row r="19" customFormat="false" ht="8.3" hidden="false" customHeight="true" outlineLevel="0" collapsed="false">
      <c r="A19" s="26"/>
      <c r="B19" s="26"/>
      <c r="C19" s="48"/>
      <c r="D19" s="26"/>
      <c r="E19" s="27"/>
      <c r="F19" s="28"/>
      <c r="G19" s="27"/>
      <c r="H19" s="28"/>
      <c r="I19" s="26"/>
      <c r="J19" s="27"/>
      <c r="N19" s="14"/>
      <c r="O19" s="14"/>
      <c r="P19" s="14"/>
    </row>
    <row r="20" customFormat="false" ht="34.15" hidden="false" customHeight="true" outlineLevel="0" collapsed="false">
      <c r="A20" s="26"/>
      <c r="B20" s="49" t="s">
        <v>40</v>
      </c>
      <c r="C20" s="60" t="str">
        <f aca="false">IF(OR(E9="NO",E9=""),"",(IF(E9="SI","VALOR")))</f>
        <v/>
      </c>
      <c r="D20" s="51"/>
      <c r="E20" s="60" t="str">
        <f aca="false">IF(OR(E9="NO",E9=""),"",(IF(E9="SI","VALOR")))</f>
        <v/>
      </c>
      <c r="F20" s="52"/>
      <c r="G20" s="56" t="str">
        <f aca="false">IF(E9="SI",IF(C20&lt;=1,0.54,IF(C20&gt;4,0.7,(0.54+(C20-1)*0.0533))),"")</f>
        <v/>
      </c>
      <c r="H20" s="54"/>
      <c r="I20" s="55" t="str">
        <f aca="false">IF(OR(E20="",E26="si",I78="√"),"~",(IF(E20&gt;G20,("X"),("√"))))</f>
        <v>~</v>
      </c>
      <c r="J20" s="27"/>
      <c r="N20" s="14"/>
      <c r="O20" s="14"/>
      <c r="P20" s="14"/>
    </row>
    <row r="21" customFormat="false" ht="14.15" hidden="false" customHeight="true" outlineLevel="0" collapsed="false">
      <c r="A21" s="26"/>
      <c r="B21" s="26"/>
      <c r="C21" s="112"/>
      <c r="D21" s="26"/>
      <c r="E21" s="46"/>
      <c r="F21" s="46"/>
      <c r="G21" s="46"/>
      <c r="H21" s="46"/>
      <c r="I21" s="46"/>
      <c r="J21" s="27"/>
      <c r="N21" s="14"/>
      <c r="O21" s="14"/>
      <c r="P21" s="14"/>
    </row>
    <row r="22" customFormat="false" ht="14.15" hidden="false" customHeight="true" outlineLevel="0" collapsed="false">
      <c r="A22" s="26"/>
      <c r="B22" s="137" t="s">
        <v>212</v>
      </c>
      <c r="C22" s="114"/>
      <c r="D22" s="36"/>
      <c r="E22" s="115"/>
      <c r="F22" s="115"/>
      <c r="G22" s="115"/>
      <c r="H22" s="115"/>
      <c r="I22" s="115"/>
      <c r="J22" s="27"/>
      <c r="N22" s="14"/>
      <c r="O22" s="14"/>
      <c r="P22" s="14"/>
    </row>
    <row r="23" customFormat="false" ht="14.15" hidden="false" customHeight="true" outlineLevel="0" collapsed="false">
      <c r="A23" s="26"/>
      <c r="B23" s="116"/>
      <c r="C23" s="112"/>
      <c r="D23" s="26"/>
      <c r="E23" s="46"/>
      <c r="F23" s="46"/>
      <c r="G23" s="46"/>
      <c r="H23" s="46"/>
      <c r="I23" s="46"/>
      <c r="J23" s="27"/>
      <c r="N23" s="14"/>
      <c r="O23" s="14"/>
      <c r="P23" s="14"/>
    </row>
    <row r="24" customFormat="false" ht="36.65" hidden="false" customHeight="true" outlineLevel="0" collapsed="false">
      <c r="A24" s="26"/>
      <c r="B24" s="26"/>
      <c r="C24" s="112"/>
      <c r="D24" s="26"/>
      <c r="E24" s="45" t="s">
        <v>100</v>
      </c>
      <c r="F24" s="46"/>
      <c r="G24" s="45" t="s">
        <v>138</v>
      </c>
      <c r="H24" s="45"/>
      <c r="I24" s="45" t="s">
        <v>139</v>
      </c>
      <c r="J24" s="27"/>
      <c r="N24" s="14"/>
      <c r="O24" s="14"/>
      <c r="P24" s="14"/>
    </row>
    <row r="25" customFormat="false" ht="8.3" hidden="false" customHeight="true" outlineLevel="0" collapsed="false">
      <c r="A25" s="26"/>
      <c r="B25" s="26"/>
      <c r="C25" s="112"/>
      <c r="D25" s="26"/>
      <c r="E25" s="46"/>
      <c r="F25" s="46"/>
      <c r="G25" s="46"/>
      <c r="H25" s="46"/>
      <c r="I25" s="46"/>
      <c r="J25" s="27"/>
      <c r="N25" s="14"/>
      <c r="O25" s="14"/>
      <c r="P25" s="14"/>
    </row>
    <row r="26" customFormat="false" ht="35.8" hidden="false" customHeight="true" outlineLevel="0" collapsed="false">
      <c r="A26" s="26"/>
      <c r="B26" s="49" t="s">
        <v>140</v>
      </c>
      <c r="C26" s="117"/>
      <c r="D26" s="117"/>
      <c r="E26" s="69"/>
      <c r="F26" s="118"/>
      <c r="G26" s="119"/>
      <c r="H26" s="119"/>
      <c r="I26" s="119"/>
      <c r="J26" s="27"/>
      <c r="N26" s="14"/>
      <c r="O26" s="14"/>
      <c r="P26" s="14"/>
    </row>
    <row r="27" customFormat="false" ht="14.15" hidden="false" customHeight="true" outlineLevel="0" collapsed="false">
      <c r="A27" s="26"/>
      <c r="B27" s="26"/>
      <c r="C27" s="58"/>
      <c r="D27" s="58"/>
      <c r="E27" s="0"/>
      <c r="F27" s="26"/>
      <c r="G27" s="26"/>
      <c r="H27" s="118"/>
      <c r="I27" s="26"/>
      <c r="J27" s="27"/>
      <c r="N27" s="14"/>
      <c r="O27" s="14"/>
      <c r="P27" s="14"/>
    </row>
    <row r="28" customFormat="false" ht="36.65" hidden="false" customHeight="true" outlineLevel="0" collapsed="false">
      <c r="A28" s="26"/>
      <c r="B28" s="120" t="s">
        <v>141</v>
      </c>
      <c r="C28" s="121"/>
      <c r="D28" s="72"/>
      <c r="E28" s="45" t="s">
        <v>142</v>
      </c>
      <c r="F28" s="46"/>
      <c r="G28" s="45" t="s">
        <v>143</v>
      </c>
      <c r="H28" s="46"/>
      <c r="I28" s="45" t="s">
        <v>30</v>
      </c>
      <c r="J28" s="27"/>
      <c r="N28" s="14"/>
      <c r="O28" s="14"/>
      <c r="P28" s="14"/>
    </row>
    <row r="29" customFormat="false" ht="14.15" hidden="false" customHeight="true" outlineLevel="0" collapsed="false">
      <c r="A29" s="26"/>
      <c r="B29" s="122" t="s">
        <v>144</v>
      </c>
      <c r="C29" s="26"/>
      <c r="D29" s="26"/>
      <c r="E29" s="27"/>
      <c r="F29" s="28"/>
      <c r="G29" s="27"/>
      <c r="H29" s="28"/>
      <c r="I29" s="26"/>
      <c r="J29" s="27"/>
      <c r="N29" s="14"/>
      <c r="O29" s="14"/>
      <c r="P29" s="14"/>
    </row>
    <row r="30" customFormat="false" ht="34.15" hidden="false" customHeight="true" outlineLevel="0" collapsed="false">
      <c r="A30" s="26"/>
      <c r="B30" s="123" t="s">
        <v>145</v>
      </c>
      <c r="C30" s="124"/>
      <c r="D30" s="123"/>
      <c r="E30" s="60"/>
      <c r="F30" s="52"/>
      <c r="G30" s="53" t="str">
        <f aca="false">IF(AND(E9="SI",E26="SI"),2.85,"")</f>
        <v/>
      </c>
      <c r="H30" s="54"/>
      <c r="I30" s="55" t="str">
        <f aca="false">IF(E30="","~",(IF(E30&lt;G30,("X"),("√"))))</f>
        <v>~</v>
      </c>
      <c r="J30" s="27"/>
      <c r="N30" s="14"/>
      <c r="O30" s="14"/>
      <c r="P30" s="14"/>
    </row>
    <row r="31" customFormat="false" ht="6.5" hidden="false" customHeight="true" outlineLevel="0" collapsed="false">
      <c r="A31" s="26"/>
      <c r="B31" s="26"/>
      <c r="C31" s="26"/>
      <c r="D31" s="26"/>
      <c r="E31" s="125"/>
      <c r="F31" s="27"/>
      <c r="G31" s="126"/>
      <c r="H31" s="28"/>
      <c r="I31" s="26"/>
      <c r="J31" s="27"/>
      <c r="N31" s="14"/>
      <c r="O31" s="14"/>
      <c r="P31" s="14"/>
    </row>
    <row r="32" customFormat="false" ht="34" hidden="false" customHeight="true" outlineLevel="0" collapsed="false">
      <c r="A32" s="26"/>
      <c r="B32" s="123" t="s">
        <v>146</v>
      </c>
      <c r="C32" s="124"/>
      <c r="D32" s="123"/>
      <c r="E32" s="60"/>
      <c r="F32" s="52"/>
      <c r="G32" s="53" t="str">
        <f aca="false">IF(AND(E9="SI",E26="SI"),2.85,"")</f>
        <v/>
      </c>
      <c r="H32" s="54"/>
      <c r="I32" s="55" t="str">
        <f aca="false">IF(E32="","~",(IF(E32&lt;G32,("X"),("√"))))</f>
        <v>~</v>
      </c>
      <c r="J32" s="27"/>
      <c r="N32" s="14"/>
      <c r="O32" s="14"/>
      <c r="P32" s="14"/>
    </row>
    <row r="33" customFormat="false" ht="6.5" hidden="false" customHeight="true" outlineLevel="0" collapsed="false">
      <c r="A33" s="26"/>
      <c r="B33" s="26"/>
      <c r="C33" s="26"/>
      <c r="D33" s="26"/>
      <c r="E33" s="125"/>
      <c r="F33" s="27"/>
      <c r="G33" s="126"/>
      <c r="H33" s="28"/>
      <c r="I33" s="26"/>
      <c r="J33" s="27"/>
      <c r="N33" s="14"/>
      <c r="O33" s="14"/>
      <c r="P33" s="14"/>
    </row>
    <row r="34" customFormat="false" ht="34" hidden="false" customHeight="true" outlineLevel="0" collapsed="false">
      <c r="A34" s="26"/>
      <c r="B34" s="123" t="s">
        <v>147</v>
      </c>
      <c r="C34" s="124"/>
      <c r="D34" s="123"/>
      <c r="E34" s="60"/>
      <c r="F34" s="52"/>
      <c r="G34" s="53" t="str">
        <f aca="false">IF(AND(E9="SI",E26="SI"),2.85,"")</f>
        <v/>
      </c>
      <c r="H34" s="54"/>
      <c r="I34" s="55" t="str">
        <f aca="false">IF(E34="","~",(IF(E34&lt;G34,("X"),("√"))))</f>
        <v>~</v>
      </c>
      <c r="J34" s="27"/>
      <c r="N34" s="14"/>
      <c r="O34" s="14"/>
      <c r="P34" s="14"/>
    </row>
    <row r="35" customFormat="false" ht="6.5" hidden="false" customHeight="true" outlineLevel="0" collapsed="false">
      <c r="A35" s="26"/>
      <c r="B35" s="26"/>
      <c r="C35" s="26"/>
      <c r="D35" s="26"/>
      <c r="E35" s="125"/>
      <c r="F35" s="27"/>
      <c r="G35" s="126"/>
      <c r="H35" s="28"/>
      <c r="I35" s="26"/>
      <c r="J35" s="27"/>
      <c r="N35" s="14"/>
      <c r="O35" s="14"/>
      <c r="P35" s="14"/>
    </row>
    <row r="36" customFormat="false" ht="34" hidden="false" customHeight="true" outlineLevel="0" collapsed="false">
      <c r="A36" s="26"/>
      <c r="B36" s="123" t="s">
        <v>148</v>
      </c>
      <c r="C36" s="124"/>
      <c r="D36" s="123"/>
      <c r="E36" s="60"/>
      <c r="F36" s="52"/>
      <c r="G36" s="53" t="str">
        <f aca="false">IF(AND(E9="SI",E26="SI"),2.85,"")</f>
        <v/>
      </c>
      <c r="H36" s="54"/>
      <c r="I36" s="55" t="str">
        <f aca="false">IF(E36="","~",(IF(E36&lt;G36,("X"),("√"))))</f>
        <v>~</v>
      </c>
      <c r="J36" s="27"/>
      <c r="N36" s="14"/>
      <c r="O36" s="14"/>
      <c r="P36" s="14"/>
    </row>
    <row r="37" customFormat="false" ht="8.3" hidden="false" customHeight="true" outlineLevel="0" collapsed="false">
      <c r="A37" s="26"/>
      <c r="B37" s="123"/>
      <c r="C37" s="123"/>
      <c r="D37" s="123"/>
      <c r="E37" s="127"/>
      <c r="F37" s="27"/>
      <c r="G37" s="126"/>
      <c r="H37" s="28"/>
      <c r="I37" s="81"/>
      <c r="J37" s="27"/>
      <c r="N37" s="14"/>
      <c r="O37" s="14"/>
      <c r="P37" s="14"/>
    </row>
    <row r="38" customFormat="false" ht="34" hidden="false" customHeight="true" outlineLevel="0" collapsed="false">
      <c r="A38" s="26"/>
      <c r="B38" s="123" t="s">
        <v>149</v>
      </c>
      <c r="C38" s="124"/>
      <c r="D38" s="123"/>
      <c r="E38" s="60"/>
      <c r="F38" s="52"/>
      <c r="G38" s="53" t="str">
        <f aca="false">IF(AND(E9="SI",E26="SI"),2.85,"")</f>
        <v/>
      </c>
      <c r="H38" s="54"/>
      <c r="I38" s="55" t="str">
        <f aca="false">IF(E38="","~",(IF(E38&lt;G38,("X"),("√"))))</f>
        <v>~</v>
      </c>
      <c r="J38" s="27"/>
      <c r="N38" s="14"/>
      <c r="O38" s="14"/>
      <c r="P38" s="14"/>
    </row>
    <row r="39" customFormat="false" ht="6.5" hidden="false" customHeight="true" outlineLevel="0" collapsed="false">
      <c r="A39" s="26"/>
      <c r="B39" s="26"/>
      <c r="C39" s="26"/>
      <c r="D39" s="26"/>
      <c r="E39" s="125"/>
      <c r="F39" s="27"/>
      <c r="G39" s="27"/>
      <c r="H39" s="28"/>
      <c r="I39" s="26"/>
      <c r="J39" s="27"/>
      <c r="N39" s="14"/>
      <c r="O39" s="14"/>
      <c r="P39" s="14"/>
    </row>
    <row r="40" customFormat="false" ht="34" hidden="false" customHeight="true" outlineLevel="0" collapsed="false">
      <c r="A40" s="26"/>
      <c r="B40" s="123" t="s">
        <v>150</v>
      </c>
      <c r="C40" s="124"/>
      <c r="D40" s="123"/>
      <c r="E40" s="60"/>
      <c r="F40" s="52"/>
      <c r="G40" s="53" t="str">
        <f aca="false">IF(AND(E9="SI",E26="SI"),2.85,"")</f>
        <v/>
      </c>
      <c r="H40" s="54"/>
      <c r="I40" s="55" t="str">
        <f aca="false">IF(E40="","~",(IF(E40&lt;G40,("X"),("√"))))</f>
        <v>~</v>
      </c>
      <c r="J40" s="27"/>
      <c r="N40" s="14"/>
      <c r="O40" s="14"/>
      <c r="P40" s="14"/>
    </row>
    <row r="41" customFormat="false" ht="6.5" hidden="false" customHeight="true" outlineLevel="0" collapsed="false">
      <c r="A41" s="26"/>
      <c r="B41" s="26"/>
      <c r="C41" s="26"/>
      <c r="D41" s="26"/>
      <c r="E41" s="125"/>
      <c r="F41" s="27"/>
      <c r="G41" s="27"/>
      <c r="H41" s="28"/>
      <c r="I41" s="26"/>
      <c r="J41" s="27"/>
      <c r="N41" s="14"/>
      <c r="O41" s="14"/>
      <c r="P41" s="14"/>
    </row>
    <row r="42" customFormat="false" ht="34" hidden="false" customHeight="true" outlineLevel="0" collapsed="false">
      <c r="A42" s="26"/>
      <c r="B42" s="123" t="s">
        <v>151</v>
      </c>
      <c r="C42" s="124"/>
      <c r="D42" s="123"/>
      <c r="E42" s="60"/>
      <c r="F42" s="52"/>
      <c r="G42" s="53" t="str">
        <f aca="false">IF(AND(E9="SI",E26="SI"),2.85,"")</f>
        <v/>
      </c>
      <c r="H42" s="54"/>
      <c r="I42" s="55" t="str">
        <f aca="false">IF(E42="","~",(IF(E42&lt;G42,("X"),("√"))))</f>
        <v>~</v>
      </c>
      <c r="J42" s="27"/>
      <c r="N42" s="14"/>
      <c r="O42" s="14"/>
      <c r="P42" s="14"/>
    </row>
    <row r="43" customFormat="false" ht="6.5" hidden="false" customHeight="true" outlineLevel="0" collapsed="false">
      <c r="A43" s="26"/>
      <c r="B43" s="26"/>
      <c r="C43" s="26"/>
      <c r="D43" s="26"/>
      <c r="E43" s="125"/>
      <c r="F43" s="27"/>
      <c r="G43" s="27"/>
      <c r="H43" s="28"/>
      <c r="I43" s="26"/>
      <c r="J43" s="27"/>
      <c r="N43" s="14"/>
      <c r="O43" s="14"/>
      <c r="P43" s="14"/>
    </row>
    <row r="44" customFormat="false" ht="34" hidden="false" customHeight="true" outlineLevel="0" collapsed="false">
      <c r="A44" s="26"/>
      <c r="B44" s="123" t="s">
        <v>152</v>
      </c>
      <c r="C44" s="124"/>
      <c r="D44" s="123"/>
      <c r="E44" s="60"/>
      <c r="F44" s="52"/>
      <c r="G44" s="53" t="str">
        <f aca="false">IF(AND(E9="SI",E26="SI"),2.85,"")</f>
        <v/>
      </c>
      <c r="H44" s="54"/>
      <c r="I44" s="55" t="str">
        <f aca="false">IF(E44="","~",(IF(E44&lt;G44,("X"),("√"))))</f>
        <v>~</v>
      </c>
      <c r="J44" s="27"/>
      <c r="N44" s="14"/>
      <c r="O44" s="14"/>
      <c r="P44" s="14"/>
    </row>
    <row r="45" customFormat="false" ht="6.5" hidden="false" customHeight="true" outlineLevel="0" collapsed="false">
      <c r="A45" s="26"/>
      <c r="B45" s="123"/>
      <c r="C45" s="123"/>
      <c r="D45" s="123"/>
      <c r="E45" s="127"/>
      <c r="F45" s="27"/>
      <c r="G45" s="126"/>
      <c r="H45" s="28"/>
      <c r="I45" s="81"/>
      <c r="J45" s="27"/>
      <c r="N45" s="14"/>
      <c r="O45" s="14"/>
      <c r="P45" s="14"/>
    </row>
    <row r="46" customFormat="false" ht="34" hidden="false" customHeight="true" outlineLevel="0" collapsed="false">
      <c r="A46" s="26"/>
      <c r="B46" s="128" t="s">
        <v>153</v>
      </c>
      <c r="C46" s="124" t="s">
        <v>154</v>
      </c>
      <c r="D46" s="123"/>
      <c r="E46" s="60"/>
      <c r="F46" s="52"/>
      <c r="G46" s="53" t="str">
        <f aca="false">IF(AND(E9="SI",E26="SI"),2.85,"")</f>
        <v/>
      </c>
      <c r="H46" s="54"/>
      <c r="I46" s="55" t="str">
        <f aca="false">IF(E46="","~",(IF(E46&lt;G46,("X"),("√"))))</f>
        <v>~</v>
      </c>
      <c r="J46" s="27"/>
      <c r="N46" s="14"/>
      <c r="O46" s="14"/>
      <c r="P46" s="14"/>
    </row>
    <row r="47" customFormat="false" ht="6.5" hidden="false" customHeight="true" outlineLevel="0" collapsed="false">
      <c r="A47" s="26"/>
      <c r="B47" s="26"/>
      <c r="C47" s="26"/>
      <c r="D47" s="26"/>
      <c r="E47" s="125"/>
      <c r="F47" s="27"/>
      <c r="G47" s="27"/>
      <c r="H47" s="28"/>
      <c r="I47" s="26"/>
      <c r="J47" s="27"/>
      <c r="N47" s="14"/>
      <c r="O47" s="14"/>
      <c r="P47" s="14"/>
    </row>
    <row r="48" customFormat="false" ht="34" hidden="false" customHeight="true" outlineLevel="0" collapsed="false">
      <c r="A48" s="26"/>
      <c r="B48" s="128" t="s">
        <v>155</v>
      </c>
      <c r="C48" s="124"/>
      <c r="D48" s="123"/>
      <c r="E48" s="60"/>
      <c r="F48" s="52"/>
      <c r="G48" s="53" t="str">
        <f aca="false">IF(AND(E9="SI",E26="SI"),2.85,"")</f>
        <v/>
      </c>
      <c r="H48" s="54"/>
      <c r="I48" s="55" t="str">
        <f aca="false">IF(E48="","~",(IF(E48&lt;G48,("X"),("√"))))</f>
        <v>~</v>
      </c>
      <c r="J48" s="27"/>
      <c r="N48" s="14"/>
      <c r="O48" s="14"/>
      <c r="P48" s="14"/>
    </row>
    <row r="49" customFormat="false" ht="6.5" hidden="false" customHeight="true" outlineLevel="0" collapsed="false">
      <c r="A49" s="26"/>
      <c r="B49" s="26"/>
      <c r="C49" s="26"/>
      <c r="D49" s="26"/>
      <c r="E49" s="125"/>
      <c r="F49" s="27"/>
      <c r="G49" s="27"/>
      <c r="H49" s="28"/>
      <c r="I49" s="26"/>
      <c r="J49" s="27"/>
      <c r="N49" s="14"/>
      <c r="O49" s="14"/>
      <c r="P49" s="14"/>
    </row>
    <row r="50" customFormat="false" ht="34" hidden="false" customHeight="true" outlineLevel="0" collapsed="false">
      <c r="A50" s="26"/>
      <c r="B50" s="128" t="s">
        <v>156</v>
      </c>
      <c r="C50" s="124"/>
      <c r="D50" s="123"/>
      <c r="E50" s="60"/>
      <c r="F50" s="52"/>
      <c r="G50" s="53" t="str">
        <f aca="false">IF(AND(E9="SI",E26="SI"),2.85,"")</f>
        <v/>
      </c>
      <c r="H50" s="54"/>
      <c r="I50" s="55" t="str">
        <f aca="false">IF(E50="","~",(IF(E50&lt;G50,("X"),("√"))))</f>
        <v>~</v>
      </c>
      <c r="J50" s="27"/>
      <c r="N50" s="14"/>
      <c r="O50" s="14"/>
      <c r="P50" s="14"/>
    </row>
    <row r="51" customFormat="false" ht="6.5" hidden="false" customHeight="true" outlineLevel="0" collapsed="false">
      <c r="A51" s="26"/>
      <c r="B51" s="26"/>
      <c r="C51" s="26"/>
      <c r="D51" s="26"/>
      <c r="E51" s="125"/>
      <c r="F51" s="27"/>
      <c r="G51" s="27"/>
      <c r="H51" s="28"/>
      <c r="I51" s="26"/>
      <c r="J51" s="27"/>
      <c r="N51" s="14"/>
      <c r="O51" s="14"/>
      <c r="P51" s="14"/>
    </row>
    <row r="52" customFormat="false" ht="34" hidden="false" customHeight="true" outlineLevel="0" collapsed="false">
      <c r="A52" s="26"/>
      <c r="B52" s="128" t="s">
        <v>157</v>
      </c>
      <c r="C52" s="124"/>
      <c r="D52" s="123"/>
      <c r="E52" s="60"/>
      <c r="F52" s="52"/>
      <c r="G52" s="53" t="str">
        <f aca="false">IF(AND(E9="SI",E26="SI"),2.85,"")</f>
        <v/>
      </c>
      <c r="H52" s="54"/>
      <c r="I52" s="55" t="str">
        <f aca="false">IF(E52="","~",(IF(E52&lt;G52,("X"),("√"))))</f>
        <v>~</v>
      </c>
      <c r="J52" s="27"/>
      <c r="N52" s="14"/>
      <c r="O52" s="14"/>
      <c r="P52" s="14"/>
    </row>
    <row r="53" customFormat="false" ht="7.5" hidden="false" customHeight="true" outlineLevel="0" collapsed="false">
      <c r="A53" s="26"/>
      <c r="B53" s="123"/>
      <c r="C53" s="123"/>
      <c r="D53" s="26"/>
      <c r="E53" s="125"/>
      <c r="F53" s="27"/>
      <c r="G53" s="27"/>
      <c r="H53" s="28"/>
      <c r="I53" s="26"/>
      <c r="J53" s="27"/>
      <c r="N53" s="14"/>
      <c r="O53" s="14"/>
      <c r="P53" s="14"/>
    </row>
    <row r="54" customFormat="false" ht="34" hidden="false" customHeight="true" outlineLevel="0" collapsed="false">
      <c r="A54" s="26"/>
      <c r="B54" s="123" t="s">
        <v>158</v>
      </c>
      <c r="C54" s="124"/>
      <c r="D54" s="123"/>
      <c r="E54" s="60"/>
      <c r="F54" s="52"/>
      <c r="G54" s="53" t="str">
        <f aca="false">IF(AND(E9="SI",E26="SI"),3.4,"")</f>
        <v/>
      </c>
      <c r="H54" s="54"/>
      <c r="I54" s="55" t="str">
        <f aca="false">IF(E54="","~",(IF(E54&lt;G54,("X"),("√"))))</f>
        <v>~</v>
      </c>
      <c r="J54" s="27"/>
      <c r="N54" s="14"/>
      <c r="O54" s="14"/>
      <c r="P54" s="14"/>
    </row>
    <row r="55" customFormat="false" ht="7.5" hidden="false" customHeight="true" outlineLevel="0" collapsed="false">
      <c r="A55" s="26"/>
      <c r="B55" s="26"/>
      <c r="C55" s="26"/>
      <c r="D55" s="26"/>
      <c r="E55" s="125"/>
      <c r="F55" s="27"/>
      <c r="G55" s="27"/>
      <c r="H55" s="28"/>
      <c r="I55" s="26"/>
      <c r="J55" s="27"/>
      <c r="N55" s="14"/>
      <c r="O55" s="14"/>
      <c r="P55" s="14"/>
    </row>
    <row r="56" customFormat="false" ht="34" hidden="false" customHeight="true" outlineLevel="0" collapsed="false">
      <c r="A56" s="26"/>
      <c r="B56" s="123" t="s">
        <v>159</v>
      </c>
      <c r="C56" s="124"/>
      <c r="D56" s="123"/>
      <c r="E56" s="60"/>
      <c r="F56" s="52"/>
      <c r="G56" s="53" t="str">
        <f aca="false">IF(AND(E9="SI",E26="SI"),3.4,"")</f>
        <v/>
      </c>
      <c r="H56" s="54"/>
      <c r="I56" s="55" t="str">
        <f aca="false">IF(E56="","~",(IF(E56&lt;G56,("X"),("√"))))</f>
        <v>~</v>
      </c>
      <c r="J56" s="27"/>
      <c r="N56" s="14"/>
      <c r="O56" s="14"/>
      <c r="P56" s="14"/>
    </row>
    <row r="57" customFormat="false" ht="7.5" hidden="false" customHeight="true" outlineLevel="0" collapsed="false">
      <c r="A57" s="26"/>
      <c r="B57" s="26"/>
      <c r="C57" s="26"/>
      <c r="D57" s="26"/>
      <c r="E57" s="125"/>
      <c r="F57" s="27"/>
      <c r="G57" s="27"/>
      <c r="H57" s="28"/>
      <c r="I57" s="26"/>
      <c r="J57" s="27"/>
      <c r="N57" s="14"/>
      <c r="O57" s="14"/>
      <c r="P57" s="14"/>
    </row>
    <row r="58" customFormat="false" ht="34" hidden="false" customHeight="true" outlineLevel="0" collapsed="false">
      <c r="A58" s="26"/>
      <c r="B58" s="123" t="s">
        <v>160</v>
      </c>
      <c r="C58" s="124"/>
      <c r="D58" s="123"/>
      <c r="E58" s="60"/>
      <c r="F58" s="52"/>
      <c r="G58" s="53" t="str">
        <f aca="false">IF(AND(E9="SI",E26="SI"),3.4,"")</f>
        <v/>
      </c>
      <c r="H58" s="54"/>
      <c r="I58" s="55" t="str">
        <f aca="false">IF(E58="","~",(IF(E58&lt;G58,("X"),("√"))))</f>
        <v>~</v>
      </c>
      <c r="J58" s="27"/>
      <c r="N58" s="14"/>
      <c r="O58" s="14"/>
      <c r="P58" s="14"/>
    </row>
    <row r="59" customFormat="false" ht="7.5" hidden="false" customHeight="true" outlineLevel="0" collapsed="false">
      <c r="A59" s="26"/>
      <c r="B59" s="26"/>
      <c r="C59" s="26"/>
      <c r="D59" s="26"/>
      <c r="E59" s="125"/>
      <c r="F59" s="27"/>
      <c r="G59" s="27"/>
      <c r="H59" s="28"/>
      <c r="I59" s="26"/>
      <c r="J59" s="27"/>
      <c r="N59" s="14"/>
      <c r="O59" s="14"/>
      <c r="P59" s="14"/>
    </row>
    <row r="60" customFormat="false" ht="34" hidden="false" customHeight="true" outlineLevel="0" collapsed="false">
      <c r="A60" s="26"/>
      <c r="B60" s="123" t="s">
        <v>161</v>
      </c>
      <c r="C60" s="124"/>
      <c r="D60" s="123"/>
      <c r="E60" s="60"/>
      <c r="F60" s="52"/>
      <c r="G60" s="53" t="str">
        <f aca="false">IF(AND(E9="SI",E26="SI"),3.4,"")</f>
        <v/>
      </c>
      <c r="H60" s="54"/>
      <c r="I60" s="55" t="str">
        <f aca="false">IF(E60="","~",(IF(E60&lt;G60,("X"),("√"))))</f>
        <v>~</v>
      </c>
      <c r="J60" s="27"/>
      <c r="N60" s="14"/>
      <c r="O60" s="14"/>
      <c r="P60" s="14"/>
    </row>
    <row r="61" customFormat="false" ht="14.2" hidden="false" customHeight="true" outlineLevel="0" collapsed="false">
      <c r="A61" s="26"/>
      <c r="B61" s="123"/>
      <c r="C61" s="123"/>
      <c r="D61" s="123"/>
      <c r="E61" s="129"/>
      <c r="F61" s="27"/>
      <c r="G61" s="76"/>
      <c r="H61" s="28"/>
      <c r="I61" s="81"/>
      <c r="J61" s="27"/>
      <c r="N61" s="14"/>
      <c r="O61" s="14"/>
      <c r="P61" s="14"/>
    </row>
    <row r="62" customFormat="false" ht="14.15" hidden="false" customHeight="true" outlineLevel="0" collapsed="false">
      <c r="A62" s="26"/>
      <c r="B62" s="26"/>
      <c r="C62" s="26"/>
      <c r="D62" s="26"/>
      <c r="E62" s="27"/>
      <c r="F62" s="27"/>
      <c r="G62" s="27"/>
      <c r="H62" s="28"/>
      <c r="I62" s="26"/>
      <c r="J62" s="27"/>
      <c r="N62" s="14"/>
      <c r="O62" s="14"/>
      <c r="P62" s="14"/>
    </row>
    <row r="63" customFormat="false" ht="34.15" hidden="false" customHeight="true" outlineLevel="0" collapsed="false">
      <c r="A63" s="26"/>
      <c r="B63" s="120" t="s">
        <v>162</v>
      </c>
      <c r="C63" s="121"/>
      <c r="D63" s="72"/>
      <c r="E63" s="45" t="s">
        <v>41</v>
      </c>
      <c r="F63" s="46"/>
      <c r="G63" s="45" t="s">
        <v>163</v>
      </c>
      <c r="H63" s="46"/>
      <c r="I63" s="45" t="s">
        <v>30</v>
      </c>
      <c r="J63" s="27"/>
      <c r="N63" s="14"/>
      <c r="O63" s="14"/>
      <c r="P63" s="14"/>
    </row>
    <row r="64" customFormat="false" ht="8.3" hidden="false" customHeight="true" outlineLevel="0" collapsed="false">
      <c r="A64" s="26"/>
      <c r="B64" s="123"/>
      <c r="C64" s="123"/>
      <c r="D64" s="123"/>
      <c r="E64" s="129"/>
      <c r="F64" s="27"/>
      <c r="G64" s="76"/>
      <c r="H64" s="28"/>
      <c r="I64" s="81"/>
      <c r="J64" s="27"/>
      <c r="N64" s="14"/>
      <c r="O64" s="14"/>
      <c r="P64" s="14"/>
    </row>
    <row r="65" customFormat="false" ht="34" hidden="false" customHeight="true" outlineLevel="0" collapsed="false">
      <c r="A65" s="26"/>
      <c r="B65" s="123" t="s">
        <v>164</v>
      </c>
      <c r="C65" s="124"/>
      <c r="D65" s="123"/>
      <c r="E65" s="60"/>
      <c r="F65" s="52"/>
      <c r="G65" s="53" t="str">
        <f aca="false">IF(AND(E9="SI",E26="SI"),1.8,"")</f>
        <v/>
      </c>
      <c r="H65" s="54"/>
      <c r="I65" s="55" t="str">
        <f aca="false">IF(E65="","~",(IF(E65&gt;G65,("X"),("√"))))</f>
        <v>~</v>
      </c>
      <c r="J65" s="27"/>
      <c r="N65" s="14"/>
      <c r="O65" s="14"/>
      <c r="P65" s="14"/>
    </row>
    <row r="66" customFormat="false" ht="6.5" hidden="false" customHeight="true" outlineLevel="0" collapsed="false">
      <c r="A66" s="26"/>
      <c r="B66" s="26"/>
      <c r="C66" s="26"/>
      <c r="D66" s="26"/>
      <c r="E66" s="125"/>
      <c r="F66" s="27"/>
      <c r="G66" s="27"/>
      <c r="H66" s="28"/>
      <c r="I66" s="26"/>
      <c r="J66" s="27"/>
      <c r="N66" s="14"/>
      <c r="O66" s="14"/>
      <c r="P66" s="14"/>
    </row>
    <row r="67" customFormat="false" ht="34" hidden="false" customHeight="true" outlineLevel="0" collapsed="false">
      <c r="A67" s="26"/>
      <c r="B67" s="123" t="s">
        <v>165</v>
      </c>
      <c r="C67" s="124"/>
      <c r="D67" s="123"/>
      <c r="E67" s="60"/>
      <c r="F67" s="52"/>
      <c r="G67" s="53" t="str">
        <f aca="false">IF(AND(E9="SI",E26="SI"),1.8,"")</f>
        <v/>
      </c>
      <c r="H67" s="54"/>
      <c r="I67" s="55" t="str">
        <f aca="false">IF(E67="","~",(IF(E67&gt;G67,("X"),("√"))))</f>
        <v>~</v>
      </c>
      <c r="J67" s="27"/>
      <c r="N67" s="14"/>
      <c r="O67" s="14"/>
      <c r="P67" s="14"/>
    </row>
    <row r="68" customFormat="false" ht="6.5" hidden="false" customHeight="true" outlineLevel="0" collapsed="false">
      <c r="A68" s="26"/>
      <c r="B68" s="26"/>
      <c r="C68" s="26"/>
      <c r="D68" s="26"/>
      <c r="E68" s="125"/>
      <c r="F68" s="27"/>
      <c r="G68" s="27"/>
      <c r="H68" s="28"/>
      <c r="I68" s="26"/>
      <c r="J68" s="27"/>
      <c r="N68" s="14"/>
      <c r="O68" s="14"/>
      <c r="P68" s="14"/>
    </row>
    <row r="69" customFormat="false" ht="34" hidden="false" customHeight="true" outlineLevel="0" collapsed="false">
      <c r="A69" s="26"/>
      <c r="B69" s="123" t="s">
        <v>166</v>
      </c>
      <c r="C69" s="124"/>
      <c r="D69" s="123"/>
      <c r="E69" s="60"/>
      <c r="F69" s="52"/>
      <c r="G69" s="53" t="str">
        <f aca="false">IF(AND(E9="SI",E26="SI"),1.8,"")</f>
        <v/>
      </c>
      <c r="H69" s="54"/>
      <c r="I69" s="55" t="str">
        <f aca="false">IF(E69="","~",(IF(E69&gt;G69,("X"),("√"))))</f>
        <v>~</v>
      </c>
      <c r="J69" s="27"/>
      <c r="N69" s="14"/>
      <c r="O69" s="14"/>
      <c r="P69" s="14"/>
    </row>
    <row r="70" customFormat="false" ht="6.5" hidden="false" customHeight="true" outlineLevel="0" collapsed="false">
      <c r="A70" s="26"/>
      <c r="B70" s="26"/>
      <c r="C70" s="26"/>
      <c r="D70" s="26"/>
      <c r="E70" s="125"/>
      <c r="F70" s="27"/>
      <c r="G70" s="27"/>
      <c r="H70" s="28"/>
      <c r="I70" s="26"/>
      <c r="J70" s="27"/>
      <c r="N70" s="14"/>
      <c r="O70" s="14"/>
      <c r="P70" s="14"/>
    </row>
    <row r="71" customFormat="false" ht="34" hidden="false" customHeight="true" outlineLevel="0" collapsed="false">
      <c r="A71" s="26"/>
      <c r="B71" s="123" t="s">
        <v>167</v>
      </c>
      <c r="C71" s="124"/>
      <c r="D71" s="123"/>
      <c r="E71" s="60"/>
      <c r="F71" s="52"/>
      <c r="G71" s="53" t="str">
        <f aca="false">IF(AND(E9="SI",E26="SI"),1.8,"")</f>
        <v/>
      </c>
      <c r="H71" s="54"/>
      <c r="I71" s="55" t="str">
        <f aca="false">IF(E71="","~",(IF(E71&gt;G71,("X"),("√"))))</f>
        <v>~</v>
      </c>
      <c r="J71" s="27"/>
      <c r="N71" s="14"/>
      <c r="O71" s="14"/>
      <c r="P71" s="14"/>
    </row>
    <row r="72" customFormat="false" ht="14.15" hidden="false" customHeight="true" outlineLevel="0" collapsed="false">
      <c r="A72" s="26"/>
      <c r="B72" s="48"/>
      <c r="C72" s="48"/>
      <c r="D72" s="48"/>
      <c r="E72" s="27"/>
      <c r="F72" s="28"/>
      <c r="G72" s="27"/>
      <c r="H72" s="28"/>
      <c r="I72" s="26"/>
      <c r="J72" s="27"/>
    </row>
    <row r="73" customFormat="false" ht="14.15" hidden="false" customHeight="true" outlineLevel="0" collapsed="false">
      <c r="A73" s="26"/>
      <c r="B73" s="48"/>
      <c r="C73" s="48"/>
      <c r="D73" s="48"/>
      <c r="E73" s="27"/>
      <c r="F73" s="28"/>
      <c r="G73" s="27"/>
      <c r="H73" s="28"/>
      <c r="I73" s="26"/>
      <c r="J73" s="27"/>
    </row>
    <row r="74" customFormat="false" ht="28.3" hidden="false" customHeight="true" outlineLevel="0" collapsed="false">
      <c r="A74" s="26"/>
      <c r="B74" s="37" t="s">
        <v>213</v>
      </c>
      <c r="C74" s="38"/>
      <c r="D74" s="38"/>
      <c r="E74" s="39"/>
      <c r="F74" s="39"/>
      <c r="G74" s="39"/>
      <c r="H74" s="40"/>
      <c r="I74" s="41"/>
      <c r="J74" s="27"/>
    </row>
    <row r="75" customFormat="false" ht="13.8" hidden="false" customHeight="false" outlineLevel="0" collapsed="false">
      <c r="A75" s="26"/>
      <c r="B75" s="130"/>
      <c r="C75" s="130"/>
      <c r="D75" s="130"/>
      <c r="E75" s="27"/>
      <c r="F75" s="27"/>
      <c r="G75" s="27"/>
      <c r="H75" s="28"/>
      <c r="I75" s="26"/>
      <c r="J75" s="27"/>
    </row>
    <row r="76" customFormat="false" ht="37.1" hidden="false" customHeight="false" outlineLevel="0" collapsed="false">
      <c r="A76" s="26"/>
      <c r="B76" s="26"/>
      <c r="C76" s="112"/>
      <c r="D76" s="26"/>
      <c r="E76" s="45" t="s">
        <v>169</v>
      </c>
      <c r="F76" s="46"/>
      <c r="G76" s="45" t="s">
        <v>170</v>
      </c>
      <c r="H76" s="46"/>
      <c r="I76" s="45" t="s">
        <v>30</v>
      </c>
      <c r="J76" s="27"/>
    </row>
    <row r="77" customFormat="false" ht="8.3" hidden="false" customHeight="true" outlineLevel="0" collapsed="false">
      <c r="A77" s="26"/>
      <c r="B77" s="26"/>
      <c r="C77" s="112"/>
      <c r="D77" s="26"/>
      <c r="E77" s="46"/>
      <c r="F77" s="46"/>
      <c r="G77" s="46"/>
      <c r="H77" s="46"/>
      <c r="I77" s="46"/>
      <c r="J77" s="27"/>
    </row>
    <row r="78" customFormat="false" ht="33.85" hidden="false" customHeight="false" outlineLevel="0" collapsed="false">
      <c r="A78" s="26"/>
      <c r="B78" s="49" t="s">
        <v>171</v>
      </c>
      <c r="C78" s="117"/>
      <c r="D78" s="117"/>
      <c r="E78" s="60"/>
      <c r="F78" s="131"/>
      <c r="G78" s="73" t="n">
        <v>25</v>
      </c>
      <c r="H78" s="54"/>
      <c r="I78" s="55" t="str">
        <f aca="false">IF(OR(E78="",E9="",E9="NO"),"~",(IF(E78&gt;G78,("~"),("√"))))</f>
        <v>~</v>
      </c>
      <c r="J78" s="27"/>
    </row>
    <row r="79" customFormat="false" ht="14.2" hidden="false" customHeight="true" outlineLevel="0" collapsed="false">
      <c r="A79" s="26"/>
      <c r="B79" s="26"/>
      <c r="C79" s="26"/>
      <c r="D79" s="26"/>
      <c r="E79" s="27"/>
      <c r="F79" s="27"/>
      <c r="G79" s="27"/>
      <c r="H79" s="28"/>
      <c r="I79" s="26"/>
      <c r="J79" s="27"/>
    </row>
    <row r="80" customFormat="false" ht="35.05" hidden="false" customHeight="false" outlineLevel="0" collapsed="false">
      <c r="A80" s="26"/>
      <c r="B80" s="120" t="s">
        <v>172</v>
      </c>
      <c r="C80" s="121"/>
      <c r="D80" s="72"/>
      <c r="E80" s="45" t="s">
        <v>41</v>
      </c>
      <c r="F80" s="46"/>
      <c r="G80" s="45" t="s">
        <v>163</v>
      </c>
      <c r="H80" s="46"/>
      <c r="I80" s="45" t="s">
        <v>30</v>
      </c>
      <c r="J80" s="27"/>
    </row>
    <row r="81" customFormat="false" ht="13.8" hidden="false" customHeight="false" outlineLevel="0" collapsed="false">
      <c r="A81" s="26"/>
      <c r="B81" s="122" t="s">
        <v>173</v>
      </c>
      <c r="C81" s="26"/>
      <c r="D81" s="26"/>
      <c r="E81" s="27"/>
      <c r="F81" s="28"/>
      <c r="G81" s="27"/>
      <c r="H81" s="28"/>
      <c r="I81" s="26"/>
      <c r="J81" s="27"/>
    </row>
    <row r="82" customFormat="false" ht="34" hidden="false" customHeight="true" outlineLevel="0" collapsed="false">
      <c r="A82" s="26"/>
      <c r="B82" s="132" t="s">
        <v>174</v>
      </c>
      <c r="C82" s="124"/>
      <c r="D82" s="123"/>
      <c r="E82" s="60"/>
      <c r="F82" s="52"/>
      <c r="G82" s="53" t="str">
        <f aca="false">IF(AND(E9="SI",E78&gt;0.01,E78&lt;25),0.37,"")</f>
        <v/>
      </c>
      <c r="H82" s="54"/>
      <c r="I82" s="55" t="str">
        <f aca="false">IF(OR(E82="",G82=""),"~",(IF(E82&gt;G82,("X"),("√"))))</f>
        <v>~</v>
      </c>
      <c r="J82" s="27"/>
    </row>
    <row r="83" customFormat="false" ht="6.5" hidden="false" customHeight="true" outlineLevel="0" collapsed="false">
      <c r="A83" s="26"/>
      <c r="B83" s="26"/>
      <c r="C83" s="26"/>
      <c r="D83" s="26"/>
      <c r="E83" s="125"/>
      <c r="F83" s="27"/>
      <c r="G83" s="126"/>
      <c r="H83" s="28"/>
      <c r="I83" s="26"/>
      <c r="J83" s="27"/>
    </row>
    <row r="84" customFormat="false" ht="34" hidden="false" customHeight="true" outlineLevel="0" collapsed="false">
      <c r="A84" s="26"/>
      <c r="B84" s="132" t="s">
        <v>175</v>
      </c>
      <c r="C84" s="124"/>
      <c r="D84" s="123"/>
      <c r="E84" s="60"/>
      <c r="F84" s="52"/>
      <c r="G84" s="53" t="str">
        <f aca="false">IF(AND(E9="SI",E78&gt;0.01,E78&lt;25),0.37,"")</f>
        <v/>
      </c>
      <c r="H84" s="54"/>
      <c r="I84" s="55" t="str">
        <f aca="false">IF(OR(E84="",G84=""),"~",(IF(E84&gt;G84,("X"),("√"))))</f>
        <v>~</v>
      </c>
      <c r="J84" s="27"/>
    </row>
    <row r="85" customFormat="false" ht="6.5" hidden="false" customHeight="true" outlineLevel="0" collapsed="false">
      <c r="A85" s="26"/>
      <c r="B85" s="26"/>
      <c r="C85" s="26"/>
      <c r="D85" s="26"/>
      <c r="E85" s="125"/>
      <c r="F85" s="27"/>
      <c r="G85" s="126"/>
      <c r="H85" s="28"/>
      <c r="I85" s="26"/>
      <c r="J85" s="27"/>
    </row>
    <row r="86" customFormat="false" ht="34" hidden="false" customHeight="true" outlineLevel="0" collapsed="false">
      <c r="A86" s="26"/>
      <c r="B86" s="132" t="s">
        <v>176</v>
      </c>
      <c r="C86" s="124"/>
      <c r="D86" s="123"/>
      <c r="E86" s="60"/>
      <c r="F86" s="52"/>
      <c r="G86" s="53" t="str">
        <f aca="false">IF(AND(E9="SI",E78&gt;0.01,E78&lt;25),0.37,"")</f>
        <v/>
      </c>
      <c r="H86" s="54"/>
      <c r="I86" s="55" t="str">
        <f aca="false">IF(OR(E86="",G86=""),"~",(IF(E86&gt;G86,("X"),("√"))))</f>
        <v>~</v>
      </c>
      <c r="J86" s="27"/>
      <c r="O86" s="10"/>
    </row>
    <row r="87" customFormat="false" ht="6.5" hidden="false" customHeight="true" outlineLevel="0" collapsed="false">
      <c r="A87" s="26"/>
      <c r="B87" s="26"/>
      <c r="C87" s="26"/>
      <c r="D87" s="26"/>
      <c r="E87" s="125"/>
      <c r="F87" s="27"/>
      <c r="G87" s="126"/>
      <c r="H87" s="28"/>
      <c r="I87" s="26"/>
      <c r="J87" s="27"/>
    </row>
    <row r="88" customFormat="false" ht="34" hidden="false" customHeight="true" outlineLevel="0" collapsed="false">
      <c r="A88" s="26"/>
      <c r="B88" s="132" t="s">
        <v>177</v>
      </c>
      <c r="C88" s="124"/>
      <c r="D88" s="123"/>
      <c r="E88" s="60"/>
      <c r="F88" s="52"/>
      <c r="G88" s="53" t="str">
        <f aca="false">IF(AND(E9="SI",E78&gt;0.01,E78&lt;25),0.37,"")</f>
        <v/>
      </c>
      <c r="H88" s="54"/>
      <c r="I88" s="55" t="str">
        <f aca="false">IF(OR(E88="",G88=""),"~",(IF(E88&gt;G88,("X"),("√"))))</f>
        <v>~</v>
      </c>
      <c r="J88" s="27"/>
    </row>
    <row r="89" customFormat="false" ht="5.1" hidden="false" customHeight="true" outlineLevel="0" collapsed="false">
      <c r="A89" s="26"/>
      <c r="B89" s="26"/>
      <c r="C89" s="26"/>
      <c r="D89" s="26"/>
      <c r="E89" s="125"/>
      <c r="F89" s="27"/>
      <c r="G89" s="126"/>
      <c r="H89" s="28"/>
      <c r="I89" s="26"/>
      <c r="J89" s="27"/>
    </row>
    <row r="90" customFormat="false" ht="34" hidden="false" customHeight="true" outlineLevel="0" collapsed="false">
      <c r="A90" s="26"/>
      <c r="B90" s="132" t="s">
        <v>178</v>
      </c>
      <c r="C90" s="124"/>
      <c r="D90" s="123"/>
      <c r="E90" s="60"/>
      <c r="F90" s="52"/>
      <c r="G90" s="53" t="str">
        <f aca="false">IF(AND(E9="SI",E78&gt;0.01,E78&lt;25),0.33,"")</f>
        <v/>
      </c>
      <c r="H90" s="54"/>
      <c r="I90" s="55" t="str">
        <f aca="false">IF(OR(E90="",G90=""),"~",(IF(E90&gt;G90,("X"),("√"))))</f>
        <v>~</v>
      </c>
      <c r="J90" s="27"/>
    </row>
    <row r="91" customFormat="false" ht="6.5" hidden="false" customHeight="true" outlineLevel="0" collapsed="false">
      <c r="A91" s="26"/>
      <c r="B91" s="26"/>
      <c r="C91" s="26"/>
      <c r="D91" s="26"/>
      <c r="E91" s="125"/>
      <c r="F91" s="27"/>
      <c r="G91" s="126"/>
      <c r="H91" s="28"/>
      <c r="I91" s="26"/>
      <c r="J91" s="27"/>
    </row>
    <row r="92" customFormat="false" ht="34" hidden="false" customHeight="true" outlineLevel="0" collapsed="false">
      <c r="A92" s="26"/>
      <c r="B92" s="132" t="s">
        <v>179</v>
      </c>
      <c r="C92" s="124"/>
      <c r="D92" s="123"/>
      <c r="E92" s="60"/>
      <c r="F92" s="52"/>
      <c r="G92" s="53" t="str">
        <f aca="false">IF(AND(E9="SI",E78&gt;0.01,E78&lt;25),0.33,"")</f>
        <v/>
      </c>
      <c r="H92" s="54"/>
      <c r="I92" s="55" t="str">
        <f aca="false">IF(OR(E92="",G92=""),"~",(IF(E92&gt;G92,("X"),("√"))))</f>
        <v>~</v>
      </c>
      <c r="J92" s="27"/>
    </row>
    <row r="93" customFormat="false" ht="6.5" hidden="false" customHeight="true" outlineLevel="0" collapsed="false">
      <c r="A93" s="26"/>
      <c r="B93" s="26"/>
      <c r="C93" s="26"/>
      <c r="D93" s="26"/>
      <c r="E93" s="125"/>
      <c r="F93" s="27"/>
      <c r="G93" s="126"/>
      <c r="H93" s="28"/>
      <c r="I93" s="26"/>
      <c r="J93" s="27"/>
    </row>
    <row r="94" customFormat="false" ht="34" hidden="false" customHeight="true" outlineLevel="0" collapsed="false">
      <c r="A94" s="26"/>
      <c r="B94" s="132" t="s">
        <v>180</v>
      </c>
      <c r="C94" s="124"/>
      <c r="D94" s="123"/>
      <c r="E94" s="60"/>
      <c r="F94" s="52"/>
      <c r="G94" s="53" t="str">
        <f aca="false">IF(AND(E9="SI",E78&gt;0.01,E78&lt;25),0.33,"")</f>
        <v/>
      </c>
      <c r="H94" s="54"/>
      <c r="I94" s="55" t="str">
        <f aca="false">IF(OR(E94="",G94=""),"~",(IF(E94&gt;G94,("X"),("√"))))</f>
        <v>~</v>
      </c>
      <c r="J94" s="27"/>
    </row>
    <row r="95" customFormat="false" ht="6.5" hidden="false" customHeight="true" outlineLevel="0" collapsed="false">
      <c r="A95" s="26"/>
      <c r="B95" s="26"/>
      <c r="C95" s="26"/>
      <c r="D95" s="26"/>
      <c r="E95" s="125"/>
      <c r="F95" s="27"/>
      <c r="G95" s="126"/>
      <c r="H95" s="28"/>
      <c r="I95" s="26"/>
      <c r="J95" s="27"/>
    </row>
    <row r="96" customFormat="false" ht="34" hidden="false" customHeight="true" outlineLevel="0" collapsed="false">
      <c r="A96" s="26"/>
      <c r="B96" s="132" t="s">
        <v>181</v>
      </c>
      <c r="C96" s="124"/>
      <c r="D96" s="123"/>
      <c r="E96" s="60"/>
      <c r="F96" s="52"/>
      <c r="G96" s="53" t="str">
        <f aca="false">IF(AND(E9="SI",E78&gt;0.01,E78&lt;25),0.33,"")</f>
        <v/>
      </c>
      <c r="H96" s="54"/>
      <c r="I96" s="55" t="str">
        <f aca="false">IF(OR(E96="",G96=""),"~",(IF(E96&gt;G96,("X"),("√"))))</f>
        <v>~</v>
      </c>
      <c r="J96" s="27"/>
    </row>
    <row r="97" customFormat="false" ht="6.5" hidden="false" customHeight="true" outlineLevel="0" collapsed="false">
      <c r="A97" s="26"/>
      <c r="B97" s="26"/>
      <c r="C97" s="26"/>
      <c r="D97" s="26"/>
      <c r="E97" s="125"/>
      <c r="F97" s="27"/>
      <c r="G97" s="126"/>
      <c r="H97" s="28"/>
      <c r="I97" s="26"/>
      <c r="J97" s="27"/>
    </row>
    <row r="98" customFormat="false" ht="34" hidden="false" customHeight="true" outlineLevel="0" collapsed="false">
      <c r="A98" s="26"/>
      <c r="B98" s="128" t="s">
        <v>182</v>
      </c>
      <c r="C98" s="124"/>
      <c r="D98" s="123"/>
      <c r="E98" s="60"/>
      <c r="F98" s="52"/>
      <c r="G98" s="53" t="str">
        <f aca="false">IF(AND(E9="SI",E78&gt;0.01,E78&lt;25),0.59,"")</f>
        <v/>
      </c>
      <c r="H98" s="54"/>
      <c r="I98" s="55" t="str">
        <f aca="false">IF(OR(E98="",G98=""),"~",(IF(E98&gt;G98,("X"),("√"))))</f>
        <v>~</v>
      </c>
      <c r="J98" s="27"/>
    </row>
    <row r="99" customFormat="false" ht="6.5" hidden="false" customHeight="true" outlineLevel="0" collapsed="false">
      <c r="A99" s="26"/>
      <c r="B99" s="26"/>
      <c r="C99" s="26"/>
      <c r="D99" s="26"/>
      <c r="E99" s="125"/>
      <c r="F99" s="27"/>
      <c r="G99" s="126"/>
      <c r="H99" s="28"/>
      <c r="I99" s="26"/>
      <c r="J99" s="27"/>
    </row>
    <row r="100" customFormat="false" ht="34" hidden="false" customHeight="true" outlineLevel="0" collapsed="false">
      <c r="A100" s="26"/>
      <c r="B100" s="128" t="s">
        <v>183</v>
      </c>
      <c r="C100" s="124"/>
      <c r="D100" s="123"/>
      <c r="E100" s="60"/>
      <c r="F100" s="52"/>
      <c r="G100" s="53" t="str">
        <f aca="false">IF(AND(E9="SI",E78&gt;0.01,E78&lt;25),0.59,"")</f>
        <v/>
      </c>
      <c r="H100" s="54"/>
      <c r="I100" s="55" t="str">
        <f aca="false">IF(OR(E100="",G100=""),"~",(IF(E100&gt;G100,("X"),("√"))))</f>
        <v>~</v>
      </c>
      <c r="J100" s="27"/>
    </row>
    <row r="101" s="10" customFormat="true" ht="6.5" hidden="false" customHeight="true" outlineLevel="0" collapsed="false">
      <c r="A101" s="26"/>
      <c r="B101" s="26"/>
      <c r="C101" s="26"/>
      <c r="D101" s="26"/>
      <c r="E101" s="125"/>
      <c r="F101" s="27"/>
      <c r="G101" s="126"/>
      <c r="H101" s="28"/>
      <c r="I101" s="26"/>
      <c r="J101" s="27"/>
      <c r="K101" s="1"/>
      <c r="L101" s="1"/>
      <c r="M101" s="1"/>
    </row>
    <row r="102" customFormat="false" ht="34" hidden="false" customHeight="true" outlineLevel="0" collapsed="false">
      <c r="A102" s="26"/>
      <c r="B102" s="128" t="s">
        <v>184</v>
      </c>
      <c r="C102" s="124"/>
      <c r="D102" s="123"/>
      <c r="E102" s="60"/>
      <c r="F102" s="52"/>
      <c r="G102" s="53" t="str">
        <f aca="false">IF(AND(E9="SI",E78&gt;0.01,E78&lt;25),0.59,"")</f>
        <v/>
      </c>
      <c r="H102" s="54"/>
      <c r="I102" s="55" t="str">
        <f aca="false">IF(OR(E102="",G102=""),"~",(IF(E102&gt;G102,("X"),("√"))))</f>
        <v>~</v>
      </c>
      <c r="J102" s="27"/>
    </row>
    <row r="103" s="10" customFormat="true" ht="6.5" hidden="false" customHeight="true" outlineLevel="0" collapsed="false">
      <c r="A103" s="26"/>
      <c r="B103" s="26"/>
      <c r="C103" s="26"/>
      <c r="D103" s="26"/>
      <c r="E103" s="125"/>
      <c r="F103" s="27"/>
      <c r="G103" s="126"/>
      <c r="H103" s="28"/>
      <c r="I103" s="26"/>
      <c r="J103" s="27"/>
      <c r="K103" s="1"/>
      <c r="L103" s="1"/>
      <c r="M103" s="1"/>
    </row>
    <row r="104" customFormat="false" ht="34" hidden="false" customHeight="true" outlineLevel="0" collapsed="false">
      <c r="A104" s="26"/>
      <c r="B104" s="128" t="s">
        <v>185</v>
      </c>
      <c r="C104" s="124"/>
      <c r="D104" s="123"/>
      <c r="E104" s="60"/>
      <c r="F104" s="52"/>
      <c r="G104" s="53" t="str">
        <f aca="false">IF(AND(E9="SI",E78&gt;0.01,E78&lt;25),0.59,"")</f>
        <v/>
      </c>
      <c r="H104" s="54"/>
      <c r="I104" s="55" t="str">
        <f aca="false">IF(OR(E104="",G104=""),"~",(IF(E104&gt;G104,("X"),("√"))))</f>
        <v>~</v>
      </c>
      <c r="J104" s="27"/>
    </row>
    <row r="105" customFormat="false" ht="6.5" hidden="false" customHeight="true" outlineLevel="0" collapsed="false">
      <c r="A105" s="26"/>
      <c r="B105" s="26"/>
      <c r="C105" s="26"/>
      <c r="D105" s="26"/>
      <c r="E105" s="125"/>
      <c r="F105" s="27"/>
      <c r="G105" s="126"/>
      <c r="H105" s="28"/>
      <c r="I105" s="26"/>
      <c r="J105" s="27"/>
    </row>
    <row r="106" customFormat="false" ht="34" hidden="false" customHeight="true" outlineLevel="0" collapsed="false">
      <c r="A106" s="26"/>
      <c r="B106" s="123" t="s">
        <v>186</v>
      </c>
      <c r="C106" s="124"/>
      <c r="D106" s="123"/>
      <c r="E106" s="60"/>
      <c r="F106" s="52"/>
      <c r="G106" s="53" t="str">
        <f aca="false">IF(AND(E9="SI",E78&gt;0.01,E78&lt;25),0.59,"")</f>
        <v/>
      </c>
      <c r="H106" s="54"/>
      <c r="I106" s="55" t="str">
        <f aca="false">IF(OR(E106="",G106=""),"~",(IF(E106&gt;G106,("X"),("√"))))</f>
        <v>~</v>
      </c>
      <c r="J106" s="27"/>
    </row>
    <row r="107" customFormat="false" ht="6.5" hidden="false" customHeight="true" outlineLevel="0" collapsed="false">
      <c r="A107" s="26"/>
      <c r="B107" s="26"/>
      <c r="C107" s="26"/>
      <c r="D107" s="26"/>
      <c r="E107" s="125"/>
      <c r="F107" s="27"/>
      <c r="G107" s="126"/>
      <c r="H107" s="28"/>
      <c r="I107" s="26"/>
      <c r="J107" s="27"/>
    </row>
    <row r="108" customFormat="false" ht="34" hidden="false" customHeight="true" outlineLevel="0" collapsed="false">
      <c r="A108" s="26"/>
      <c r="B108" s="123" t="s">
        <v>187</v>
      </c>
      <c r="C108" s="124"/>
      <c r="D108" s="123"/>
      <c r="E108" s="60"/>
      <c r="F108" s="52"/>
      <c r="G108" s="53" t="str">
        <f aca="false">IF(AND(E9="SI",E78&gt;0.01,E78&lt;25),0.59,"")</f>
        <v/>
      </c>
      <c r="H108" s="54"/>
      <c r="I108" s="55" t="str">
        <f aca="false">IF(OR(E108="",G108=""),"~",(IF(E108&gt;G108,("X"),("√"))))</f>
        <v>~</v>
      </c>
      <c r="J108" s="27"/>
    </row>
    <row r="109" customFormat="false" ht="6.5" hidden="false" customHeight="true" outlineLevel="0" collapsed="false">
      <c r="A109" s="26"/>
      <c r="B109" s="26"/>
      <c r="C109" s="26"/>
      <c r="D109" s="26"/>
      <c r="E109" s="125"/>
      <c r="F109" s="27"/>
      <c r="G109" s="126"/>
      <c r="H109" s="28"/>
      <c r="I109" s="26"/>
      <c r="J109" s="27"/>
    </row>
    <row r="110" customFormat="false" ht="34" hidden="false" customHeight="true" outlineLevel="0" collapsed="false">
      <c r="A110" s="26"/>
      <c r="B110" s="123" t="s">
        <v>188</v>
      </c>
      <c r="C110" s="124"/>
      <c r="D110" s="123"/>
      <c r="E110" s="60"/>
      <c r="F110" s="52"/>
      <c r="G110" s="53" t="str">
        <f aca="false">IF(AND(E9="SI",E78&gt;0.01,E78&lt;25),0.59,"")</f>
        <v/>
      </c>
      <c r="H110" s="54"/>
      <c r="I110" s="55" t="str">
        <f aca="false">IF(OR(E110="",G110=""),"~",(IF(E110&gt;G110,("X"),("√"))))</f>
        <v>~</v>
      </c>
      <c r="J110" s="27"/>
    </row>
    <row r="111" customFormat="false" ht="6.5" hidden="false" customHeight="true" outlineLevel="0" collapsed="false">
      <c r="A111" s="26"/>
      <c r="B111" s="26"/>
      <c r="C111" s="26"/>
      <c r="D111" s="26"/>
      <c r="E111" s="125"/>
      <c r="F111" s="27"/>
      <c r="G111" s="126"/>
      <c r="H111" s="28"/>
      <c r="I111" s="26"/>
      <c r="J111" s="27"/>
    </row>
    <row r="112" customFormat="false" ht="34" hidden="false" customHeight="true" outlineLevel="0" collapsed="false">
      <c r="A112" s="26"/>
      <c r="B112" s="123" t="s">
        <v>189</v>
      </c>
      <c r="C112" s="124"/>
      <c r="D112" s="123"/>
      <c r="E112" s="60"/>
      <c r="F112" s="52"/>
      <c r="G112" s="53" t="str">
        <f aca="false">IF(AND(E9="SI",E78&gt;0.01,E78&lt;25),0.59,"")</f>
        <v/>
      </c>
      <c r="H112" s="54"/>
      <c r="I112" s="55" t="str">
        <f aca="false">IF(OR(E112="",G112=""),"~",(IF(E112&gt;G112,("X"),("√"))))</f>
        <v>~</v>
      </c>
      <c r="J112" s="27"/>
    </row>
    <row r="113" customFormat="false" ht="6.5" hidden="false" customHeight="true" outlineLevel="0" collapsed="false">
      <c r="A113" s="26"/>
      <c r="B113" s="123"/>
      <c r="C113" s="123"/>
      <c r="D113" s="123"/>
      <c r="E113" s="129"/>
      <c r="F113" s="27"/>
      <c r="G113" s="126"/>
      <c r="H113" s="28"/>
      <c r="I113" s="81"/>
      <c r="J113" s="27"/>
    </row>
    <row r="114" customFormat="false" ht="34.15" hidden="false" customHeight="true" outlineLevel="0" collapsed="false">
      <c r="A114" s="26"/>
      <c r="B114" s="133" t="s">
        <v>190</v>
      </c>
      <c r="C114" s="124"/>
      <c r="D114" s="123"/>
      <c r="E114" s="60"/>
      <c r="F114" s="52"/>
      <c r="G114" s="53" t="str">
        <f aca="false">IF(AND(E9="SI",E78&gt;0.01,E78&lt;25),0.7,"")</f>
        <v/>
      </c>
      <c r="H114" s="54"/>
      <c r="I114" s="55" t="str">
        <f aca="false">IF(OR(E114="",G114=""),"~",(IF(E114&gt;G114,("X"),("√"))))</f>
        <v>~</v>
      </c>
      <c r="J114" s="27"/>
    </row>
    <row r="115" customFormat="false" ht="8.3" hidden="false" customHeight="true" outlineLevel="0" collapsed="false">
      <c r="A115" s="26"/>
      <c r="B115" s="123"/>
      <c r="C115" s="26"/>
      <c r="D115" s="26"/>
      <c r="E115" s="27"/>
      <c r="F115" s="27"/>
      <c r="G115" s="126"/>
      <c r="H115" s="28"/>
      <c r="I115" s="26"/>
      <c r="J115" s="27"/>
    </row>
    <row r="116" customFormat="false" ht="34.15" hidden="false" customHeight="true" outlineLevel="0" collapsed="false">
      <c r="A116" s="26"/>
      <c r="B116" s="128" t="s">
        <v>191</v>
      </c>
      <c r="C116" s="124"/>
      <c r="D116" s="123"/>
      <c r="E116" s="60"/>
      <c r="F116" s="52"/>
      <c r="G116" s="53" t="str">
        <f aca="false">IF(AND(E9="SI",E78&gt;0.01,E78&lt;25),1,"")</f>
        <v/>
      </c>
      <c r="H116" s="54"/>
      <c r="I116" s="55" t="str">
        <f aca="false">IF(OR(E116="",G116=""),"~",(IF(E116&gt;G116,("X"),("√"))))</f>
        <v>~</v>
      </c>
      <c r="J116" s="27"/>
    </row>
    <row r="117" customFormat="false" ht="14.15" hidden="false" customHeight="true" outlineLevel="0" collapsed="false">
      <c r="A117" s="26"/>
      <c r="B117" s="26"/>
      <c r="C117" s="26"/>
      <c r="D117" s="26"/>
      <c r="E117" s="27"/>
      <c r="F117" s="27"/>
      <c r="G117" s="27"/>
      <c r="H117" s="28"/>
      <c r="I117" s="26"/>
      <c r="J117" s="27"/>
    </row>
    <row r="118" customFormat="false" ht="14.15" hidden="false" customHeight="true" outlineLevel="0" collapsed="false">
      <c r="A118" s="26"/>
      <c r="B118" s="26"/>
      <c r="C118" s="26"/>
      <c r="D118" s="26"/>
      <c r="E118" s="27"/>
      <c r="F118" s="27"/>
      <c r="G118" s="27"/>
      <c r="H118" s="28"/>
      <c r="I118" s="26"/>
      <c r="J118" s="27"/>
    </row>
    <row r="119" customFormat="false" ht="36.65" hidden="false" customHeight="true" outlineLevel="0" collapsed="false">
      <c r="A119" s="26"/>
      <c r="B119" s="120" t="s">
        <v>162</v>
      </c>
      <c r="C119" s="121"/>
      <c r="D119" s="72"/>
      <c r="E119" s="45" t="s">
        <v>41</v>
      </c>
      <c r="F119" s="46"/>
      <c r="G119" s="45" t="s">
        <v>163</v>
      </c>
      <c r="H119" s="46"/>
      <c r="I119" s="45" t="s">
        <v>30</v>
      </c>
      <c r="J119" s="27"/>
    </row>
    <row r="120" customFormat="false" ht="6.5" hidden="false" customHeight="true" outlineLevel="0" collapsed="false">
      <c r="A120" s="26"/>
      <c r="B120" s="123"/>
      <c r="C120" s="123"/>
      <c r="D120" s="123"/>
      <c r="E120" s="129"/>
      <c r="F120" s="27"/>
      <c r="G120" s="76"/>
      <c r="H120" s="28"/>
      <c r="I120" s="81"/>
      <c r="J120" s="27"/>
    </row>
    <row r="121" customFormat="false" ht="34" hidden="false" customHeight="true" outlineLevel="0" collapsed="false">
      <c r="A121" s="26"/>
      <c r="B121" s="123" t="s">
        <v>164</v>
      </c>
      <c r="C121" s="124"/>
      <c r="D121" s="123"/>
      <c r="E121" s="60"/>
      <c r="F121" s="52"/>
      <c r="G121" s="53" t="str">
        <f aca="false">IF(AND(E9="SI",E78&gt;0.01,E78&lt;25),1.8,"")</f>
        <v/>
      </c>
      <c r="H121" s="54"/>
      <c r="I121" s="55" t="str">
        <f aca="false">IF(OR(E121="",G121=""),"~",(IF(E121&gt;G121,("X"),("√"))))</f>
        <v>~</v>
      </c>
      <c r="J121" s="27"/>
    </row>
    <row r="122" customFormat="false" ht="6.5" hidden="false" customHeight="true" outlineLevel="0" collapsed="false">
      <c r="A122" s="26"/>
      <c r="B122" s="26"/>
      <c r="C122" s="26"/>
      <c r="D122" s="26"/>
      <c r="E122" s="125"/>
      <c r="F122" s="27"/>
      <c r="G122" s="126"/>
      <c r="H122" s="28"/>
      <c r="I122" s="26"/>
      <c r="J122" s="27"/>
    </row>
    <row r="123" customFormat="false" ht="34" hidden="false" customHeight="true" outlineLevel="0" collapsed="false">
      <c r="A123" s="26"/>
      <c r="B123" s="123" t="s">
        <v>165</v>
      </c>
      <c r="C123" s="124"/>
      <c r="D123" s="123"/>
      <c r="E123" s="60"/>
      <c r="F123" s="52"/>
      <c r="G123" s="53" t="str">
        <f aca="false">IF(AND(E9="SI",E78&gt;0.01,E78&lt;25),1.8,"")</f>
        <v/>
      </c>
      <c r="H123" s="54"/>
      <c r="I123" s="55" t="str">
        <f aca="false">IF(OR(E123="",G123=""),"~",(IF(E123&gt;G123,("X"),("√"))))</f>
        <v>~</v>
      </c>
      <c r="J123" s="27"/>
    </row>
    <row r="124" customFormat="false" ht="6.5" hidden="false" customHeight="true" outlineLevel="0" collapsed="false">
      <c r="A124" s="26"/>
      <c r="B124" s="26"/>
      <c r="C124" s="26"/>
      <c r="D124" s="26"/>
      <c r="E124" s="125"/>
      <c r="F124" s="27"/>
      <c r="G124" s="126"/>
      <c r="H124" s="28"/>
      <c r="I124" s="26"/>
      <c r="J124" s="27"/>
    </row>
    <row r="125" customFormat="false" ht="34" hidden="false" customHeight="true" outlineLevel="0" collapsed="false">
      <c r="A125" s="26"/>
      <c r="B125" s="123" t="s">
        <v>166</v>
      </c>
      <c r="C125" s="124"/>
      <c r="D125" s="123"/>
      <c r="E125" s="60"/>
      <c r="F125" s="52"/>
      <c r="G125" s="53" t="str">
        <f aca="false">IF(AND(E9="SI",E78&gt;0.01,E78&lt;25),1.8,"")</f>
        <v/>
      </c>
      <c r="H125" s="54"/>
      <c r="I125" s="55" t="str">
        <f aca="false">IF(OR(E125="",G125=""),"~",(IF(E125&gt;G125,("X"),("√"))))</f>
        <v>~</v>
      </c>
      <c r="J125" s="27"/>
    </row>
    <row r="126" customFormat="false" ht="6.5" hidden="false" customHeight="true" outlineLevel="0" collapsed="false">
      <c r="A126" s="26"/>
      <c r="B126" s="26"/>
      <c r="C126" s="26"/>
      <c r="D126" s="26"/>
      <c r="E126" s="125"/>
      <c r="F126" s="27"/>
      <c r="G126" s="126"/>
      <c r="H126" s="28"/>
      <c r="I126" s="26"/>
      <c r="J126" s="27"/>
    </row>
    <row r="127" customFormat="false" ht="34" hidden="false" customHeight="true" outlineLevel="0" collapsed="false">
      <c r="A127" s="26"/>
      <c r="B127" s="123" t="s">
        <v>167</v>
      </c>
      <c r="C127" s="124"/>
      <c r="D127" s="123"/>
      <c r="E127" s="60"/>
      <c r="F127" s="52"/>
      <c r="G127" s="53" t="str">
        <f aca="false">IF(AND(E9="SI",E78&gt;0.01,E78&lt;25),1.8,"")</f>
        <v/>
      </c>
      <c r="H127" s="54"/>
      <c r="I127" s="55" t="str">
        <f aca="false">IF(OR(E127="",G127=""),"~",(IF(E127&gt;G127,("X"),("√"))))</f>
        <v>~</v>
      </c>
      <c r="J127" s="27"/>
    </row>
    <row r="128" customFormat="false" ht="16.5" hidden="false" customHeight="true" outlineLevel="0" collapsed="false">
      <c r="A128" s="26"/>
      <c r="B128" s="123"/>
      <c r="C128" s="123"/>
      <c r="D128" s="123"/>
      <c r="E128" s="129"/>
      <c r="F128" s="27"/>
      <c r="G128" s="126"/>
      <c r="H128" s="28"/>
      <c r="I128" s="81"/>
      <c r="J128" s="27"/>
    </row>
    <row r="129" customFormat="false" ht="16.5" hidden="false" customHeight="true" outlineLevel="0" collapsed="false">
      <c r="A129" s="26"/>
      <c r="B129" s="123"/>
      <c r="C129" s="123"/>
      <c r="D129" s="123"/>
      <c r="E129" s="123"/>
      <c r="F129" s="27"/>
      <c r="G129" s="76"/>
      <c r="H129" s="28"/>
      <c r="I129" s="81"/>
      <c r="J129" s="27"/>
    </row>
    <row r="130" customFormat="false" ht="16.5" hidden="false" customHeight="true" outlineLevel="0" collapsed="false">
      <c r="A130" s="26"/>
      <c r="B130" s="37" t="s">
        <v>214</v>
      </c>
      <c r="C130" s="38"/>
      <c r="D130" s="38"/>
      <c r="E130" s="39"/>
      <c r="F130" s="39"/>
      <c r="G130" s="39"/>
      <c r="H130" s="40"/>
      <c r="I130" s="41"/>
      <c r="J130" s="27"/>
    </row>
    <row r="131" customFormat="false" ht="16.5" hidden="false" customHeight="true" outlineLevel="0" collapsed="false">
      <c r="A131" s="26"/>
      <c r="B131" s="26"/>
      <c r="C131" s="26"/>
      <c r="D131" s="26"/>
      <c r="E131" s="27"/>
      <c r="F131" s="27"/>
      <c r="G131" s="27"/>
      <c r="H131" s="28"/>
      <c r="I131" s="26"/>
      <c r="J131" s="27"/>
    </row>
    <row r="132" customFormat="false" ht="36.65" hidden="false" customHeight="true" outlineLevel="0" collapsed="false">
      <c r="A132" s="26"/>
      <c r="B132" s="66"/>
      <c r="C132" s="48"/>
      <c r="D132" s="66"/>
      <c r="E132" s="45" t="s">
        <v>215</v>
      </c>
      <c r="F132" s="70"/>
      <c r="G132" s="45" t="s">
        <v>57</v>
      </c>
      <c r="H132" s="70"/>
      <c r="I132" s="45" t="s">
        <v>30</v>
      </c>
      <c r="J132" s="27"/>
    </row>
    <row r="133" customFormat="false" ht="8.3" hidden="false" customHeight="true" outlineLevel="0" collapsed="false">
      <c r="A133" s="26"/>
      <c r="B133" s="26"/>
      <c r="C133" s="48"/>
      <c r="D133" s="26"/>
      <c r="E133" s="27"/>
      <c r="F133" s="28"/>
      <c r="G133" s="27"/>
      <c r="H133" s="28"/>
      <c r="I133" s="26"/>
      <c r="J133" s="27"/>
    </row>
    <row r="134" customFormat="false" ht="34.15" hidden="false" customHeight="true" outlineLevel="0" collapsed="false">
      <c r="A134" s="26"/>
      <c r="B134" s="49" t="s">
        <v>62</v>
      </c>
      <c r="C134" s="61"/>
      <c r="D134" s="51"/>
      <c r="E134" s="69"/>
      <c r="F134" s="52"/>
      <c r="G134" s="56" t="str">
        <f aca="false">IF(E10="SI",IF(OR(E12&gt;2000,E13&gt;2500),"SI","NO"),"")</f>
        <v/>
      </c>
      <c r="H134" s="54"/>
      <c r="I134" s="55" t="str">
        <f aca="false">IF(OR(E134="",G134=""),"~",(IF(E134=G134,("√"),("X"))))</f>
        <v>~</v>
      </c>
      <c r="J134" s="27"/>
    </row>
    <row r="135" customFormat="false" ht="16.5" hidden="false" customHeight="true" outlineLevel="0" collapsed="false">
      <c r="A135" s="26"/>
      <c r="B135" s="26"/>
      <c r="C135" s="26"/>
      <c r="D135" s="26"/>
      <c r="E135" s="27"/>
      <c r="F135" s="27"/>
      <c r="G135" s="27"/>
      <c r="H135" s="28"/>
      <c r="I135" s="26"/>
      <c r="J135" s="27"/>
    </row>
    <row r="136" customFormat="false" ht="16.5" hidden="false" customHeight="true" outlineLevel="0" collapsed="false">
      <c r="A136" s="26"/>
      <c r="B136" s="26"/>
      <c r="C136" s="26"/>
      <c r="D136" s="26"/>
      <c r="E136" s="27"/>
      <c r="F136" s="27"/>
      <c r="G136" s="27"/>
      <c r="H136" s="28"/>
      <c r="I136" s="26"/>
      <c r="J136" s="27"/>
    </row>
    <row r="137" customFormat="false" ht="16.5" hidden="false" customHeight="true" outlineLevel="0" collapsed="false">
      <c r="A137" s="26"/>
      <c r="B137" s="37" t="s">
        <v>216</v>
      </c>
      <c r="C137" s="38"/>
      <c r="D137" s="38"/>
      <c r="E137" s="39"/>
      <c r="F137" s="39"/>
      <c r="G137" s="39"/>
      <c r="H137" s="40"/>
      <c r="I137" s="41"/>
      <c r="J137" s="27"/>
    </row>
    <row r="138" customFormat="false" ht="16.5" hidden="false" customHeight="true" outlineLevel="0" collapsed="false">
      <c r="A138" s="26"/>
      <c r="B138" s="26"/>
      <c r="C138" s="26"/>
      <c r="D138" s="26"/>
      <c r="E138" s="27"/>
      <c r="F138" s="27"/>
      <c r="G138" s="27"/>
      <c r="H138" s="28"/>
      <c r="I138" s="26"/>
      <c r="J138" s="27"/>
    </row>
    <row r="139" customFormat="false" ht="36.65" hidden="false" customHeight="true" outlineLevel="0" collapsed="false">
      <c r="A139" s="26"/>
      <c r="B139" s="66"/>
      <c r="C139" s="48"/>
      <c r="D139" s="66"/>
      <c r="E139" s="45" t="s">
        <v>60</v>
      </c>
      <c r="F139" s="46"/>
      <c r="G139" s="45" t="s">
        <v>57</v>
      </c>
      <c r="H139" s="70"/>
      <c r="I139" s="45" t="s">
        <v>30</v>
      </c>
      <c r="J139" s="27"/>
    </row>
    <row r="140" customFormat="false" ht="16.5" hidden="false" customHeight="true" outlineLevel="0" collapsed="false">
      <c r="A140" s="26"/>
      <c r="B140" s="26"/>
      <c r="C140" s="48"/>
      <c r="D140" s="26"/>
      <c r="E140" s="27"/>
      <c r="F140" s="28"/>
      <c r="G140" s="27"/>
      <c r="H140" s="28"/>
      <c r="I140" s="26"/>
      <c r="J140" s="27"/>
    </row>
    <row r="141" customFormat="false" ht="34.15" hidden="false" customHeight="true" outlineLevel="0" collapsed="false">
      <c r="A141" s="26"/>
      <c r="B141" s="49" t="s">
        <v>217</v>
      </c>
      <c r="C141" s="61"/>
      <c r="D141" s="51"/>
      <c r="E141" s="69"/>
      <c r="F141" s="52"/>
      <c r="G141" s="56" t="str">
        <f aca="false">IF(E10="SI","SI","")</f>
        <v/>
      </c>
      <c r="H141" s="54"/>
      <c r="I141" s="55" t="str">
        <f aca="false">IF(OR(E141="",G141=""),"~",(IF(E141=G141,("√"),("X"))))</f>
        <v>~</v>
      </c>
      <c r="J141" s="27"/>
    </row>
    <row r="142" customFormat="false" ht="36.65" hidden="false" customHeight="true" outlineLevel="0" collapsed="false">
      <c r="A142" s="26"/>
      <c r="B142" s="49" t="s">
        <v>98</v>
      </c>
      <c r="C142" s="36"/>
      <c r="D142" s="36"/>
      <c r="E142" s="69"/>
      <c r="F142" s="52"/>
      <c r="G142" s="56" t="str">
        <f aca="false">IF(E10="SI","SI","")</f>
        <v/>
      </c>
      <c r="H142" s="54"/>
      <c r="I142" s="55" t="str">
        <f aca="false">IF(OR(E142="",G142=""),"~",(IF(E142=G142,("√"),("X"))))</f>
        <v>~</v>
      </c>
      <c r="J142" s="27"/>
    </row>
    <row r="143" customFormat="false" ht="16.5" hidden="false" customHeight="true" outlineLevel="0" collapsed="false">
      <c r="A143" s="26"/>
      <c r="B143" s="26"/>
      <c r="C143" s="26"/>
      <c r="D143" s="26"/>
      <c r="E143" s="27"/>
      <c r="F143" s="27"/>
      <c r="G143" s="27"/>
      <c r="H143" s="28"/>
      <c r="I143" s="26"/>
      <c r="J143" s="27"/>
    </row>
    <row r="144" customFormat="false" ht="16.5" hidden="false" customHeight="true" outlineLevel="0" collapsed="false">
      <c r="A144" s="26"/>
      <c r="B144" s="26"/>
      <c r="C144" s="26"/>
      <c r="D144" s="26"/>
      <c r="E144" s="27"/>
      <c r="F144" s="27"/>
      <c r="G144" s="27"/>
      <c r="H144" s="28"/>
      <c r="I144" s="26"/>
      <c r="J144" s="27"/>
    </row>
    <row r="145" customFormat="false" ht="16.5" hidden="false" customHeight="true" outlineLevel="0" collapsed="false">
      <c r="A145" s="26"/>
      <c r="B145" s="37" t="s">
        <v>218</v>
      </c>
      <c r="C145" s="38"/>
      <c r="D145" s="38"/>
      <c r="E145" s="39"/>
      <c r="F145" s="39"/>
      <c r="G145" s="39"/>
      <c r="H145" s="40"/>
      <c r="I145" s="41"/>
      <c r="J145" s="27"/>
    </row>
    <row r="146" customFormat="false" ht="16.5" hidden="false" customHeight="true" outlineLevel="0" collapsed="false">
      <c r="A146" s="26"/>
      <c r="B146" s="26"/>
      <c r="C146" s="26"/>
      <c r="D146" s="26"/>
      <c r="E146" s="27"/>
      <c r="F146" s="28"/>
      <c r="G146" s="27"/>
      <c r="H146" s="28"/>
      <c r="I146" s="26"/>
      <c r="J146" s="27"/>
    </row>
    <row r="147" customFormat="false" ht="36.65" hidden="false" customHeight="true" outlineLevel="0" collapsed="false">
      <c r="A147" s="26"/>
      <c r="B147" s="72"/>
      <c r="C147" s="72"/>
      <c r="D147" s="72"/>
      <c r="E147" s="45" t="s">
        <v>60</v>
      </c>
      <c r="F147" s="46"/>
      <c r="G147" s="45" t="s">
        <v>57</v>
      </c>
      <c r="H147" s="46"/>
      <c r="I147" s="45" t="s">
        <v>30</v>
      </c>
      <c r="J147" s="27"/>
    </row>
    <row r="148" customFormat="false" ht="16.5" hidden="false" customHeight="true" outlineLevel="0" collapsed="false">
      <c r="A148" s="26"/>
      <c r="B148" s="26"/>
      <c r="C148" s="26"/>
      <c r="D148" s="26"/>
      <c r="E148" s="27"/>
      <c r="F148" s="28"/>
      <c r="G148" s="27"/>
      <c r="H148" s="28"/>
      <c r="I148" s="26"/>
      <c r="J148" s="27"/>
    </row>
    <row r="149" customFormat="false" ht="34.15" hidden="false" customHeight="true" outlineLevel="0" collapsed="false">
      <c r="A149" s="26"/>
      <c r="B149" s="49" t="s">
        <v>72</v>
      </c>
      <c r="C149" s="59"/>
      <c r="D149" s="59"/>
      <c r="E149" s="60"/>
      <c r="F149" s="52"/>
      <c r="G149" s="73" t="str">
        <f aca="false">IF(E11="SI",70,"")</f>
        <v/>
      </c>
      <c r="H149" s="54"/>
      <c r="I149" s="55" t="str">
        <f aca="false">IF(OR(E149="",G149=""),"~",(IF(E149&lt;G149,("X"),("√"))))</f>
        <v>~</v>
      </c>
      <c r="J149" s="27"/>
    </row>
    <row r="150" customFormat="false" ht="34.15" hidden="false" customHeight="true" outlineLevel="0" collapsed="false">
      <c r="A150" s="26"/>
      <c r="B150" s="74" t="s">
        <v>73</v>
      </c>
      <c r="C150" s="75"/>
      <c r="D150" s="75"/>
      <c r="E150" s="60"/>
      <c r="F150" s="52"/>
      <c r="G150" s="73" t="str">
        <f aca="false">IF(E11="SI",100,"")</f>
        <v/>
      </c>
      <c r="H150" s="54"/>
      <c r="I150" s="55" t="str">
        <f aca="false">IF(OR(E150="",G150=""),"~",(IF(E150&lt;G150,("X"),("√"))))</f>
        <v>~</v>
      </c>
      <c r="J150" s="27"/>
    </row>
    <row r="151" customFormat="false" ht="16.5" hidden="false" customHeight="true" outlineLevel="0" collapsed="false">
      <c r="A151" s="26"/>
      <c r="B151" s="26"/>
      <c r="C151" s="26"/>
      <c r="D151" s="26"/>
      <c r="E151" s="27"/>
      <c r="F151" s="27"/>
      <c r="G151" s="27"/>
      <c r="H151" s="28"/>
      <c r="I151" s="26"/>
      <c r="J151" s="27"/>
    </row>
    <row r="152" customFormat="false" ht="16.5" hidden="false" customHeight="true" outlineLevel="0" collapsed="false">
      <c r="A152" s="26"/>
      <c r="B152" s="26"/>
      <c r="C152" s="26"/>
      <c r="D152" s="26"/>
      <c r="E152" s="27"/>
      <c r="F152" s="27"/>
      <c r="G152" s="27"/>
      <c r="H152" s="28"/>
      <c r="I152" s="26"/>
      <c r="J152" s="27"/>
    </row>
    <row r="153" customFormat="false" ht="16.5" hidden="false" customHeight="true" outlineLevel="0" collapsed="false">
      <c r="A153" s="26"/>
      <c r="B153" s="37" t="s">
        <v>77</v>
      </c>
      <c r="C153" s="38"/>
      <c r="D153" s="38"/>
      <c r="E153" s="39"/>
      <c r="F153" s="39"/>
      <c r="G153" s="39"/>
      <c r="H153" s="40"/>
      <c r="I153" s="41"/>
      <c r="J153" s="27"/>
    </row>
    <row r="154" customFormat="false" ht="16.5" hidden="false" customHeight="true" outlineLevel="0" collapsed="false">
      <c r="A154" s="26"/>
      <c r="B154" s="77"/>
      <c r="C154" s="77"/>
      <c r="D154" s="77"/>
      <c r="E154" s="78"/>
      <c r="F154" s="77"/>
      <c r="G154" s="79"/>
      <c r="H154" s="79"/>
      <c r="I154" s="76"/>
      <c r="J154" s="27"/>
    </row>
    <row r="155" customFormat="false" ht="16.5" hidden="false" customHeight="true" outlineLevel="0" collapsed="false">
      <c r="A155" s="26"/>
      <c r="B155" s="77"/>
      <c r="C155" s="77"/>
      <c r="D155" s="77"/>
      <c r="E155" s="78"/>
      <c r="F155" s="77"/>
      <c r="G155" s="79"/>
      <c r="H155" s="79"/>
      <c r="I155" s="76"/>
      <c r="J155" s="27"/>
    </row>
    <row r="156" customFormat="false" ht="34.15" hidden="false" customHeight="true" outlineLevel="0" collapsed="false">
      <c r="A156" s="26"/>
      <c r="B156" s="78" t="s">
        <v>78</v>
      </c>
      <c r="C156" s="78"/>
      <c r="D156" s="78"/>
      <c r="E156" s="135" t="n">
        <f aca="false">COUNTIF($I$19:$I$150,("√"))</f>
        <v>0</v>
      </c>
      <c r="F156" s="78"/>
      <c r="G156" s="81" t="s">
        <v>79</v>
      </c>
      <c r="H156" s="79"/>
      <c r="I156" s="76"/>
      <c r="J156" s="27"/>
    </row>
    <row r="157" customFormat="false" ht="8.3" hidden="false" customHeight="true" outlineLevel="0" collapsed="false">
      <c r="A157" s="26"/>
      <c r="B157" s="26"/>
      <c r="C157" s="26"/>
      <c r="D157" s="26"/>
      <c r="E157" s="27"/>
      <c r="F157" s="28"/>
      <c r="G157" s="76"/>
      <c r="H157" s="76"/>
      <c r="I157" s="76"/>
      <c r="J157" s="27"/>
    </row>
    <row r="158" customFormat="false" ht="34.15" hidden="false" customHeight="true" outlineLevel="0" collapsed="false">
      <c r="A158" s="26"/>
      <c r="B158" s="78" t="s">
        <v>80</v>
      </c>
      <c r="C158" s="78"/>
      <c r="D158" s="78"/>
      <c r="E158" s="136" t="n">
        <f aca="false">COUNTIF($I$19:$I$150,("X"))</f>
        <v>0</v>
      </c>
      <c r="F158" s="78"/>
      <c r="G158" s="81" t="s">
        <v>81</v>
      </c>
      <c r="H158" s="79"/>
      <c r="I158" s="76"/>
      <c r="J158" s="27"/>
    </row>
    <row r="159" customFormat="false" ht="8.3" hidden="false" customHeight="true" outlineLevel="0" collapsed="false">
      <c r="A159" s="26"/>
      <c r="B159" s="77"/>
      <c r="C159" s="77"/>
      <c r="D159" s="77"/>
      <c r="E159" s="78"/>
      <c r="F159" s="77"/>
      <c r="G159" s="79"/>
      <c r="H159" s="79"/>
      <c r="I159" s="76"/>
      <c r="J159" s="27"/>
    </row>
    <row r="160" customFormat="false" ht="34.15" hidden="false" customHeight="true" outlineLevel="0" collapsed="false">
      <c r="A160" s="26"/>
      <c r="B160" s="83" t="str">
        <f aca="false">IF(C70="Proyecto de ejecución","Gauzatze-proiektua idazti duen eskumeneko pertsonaren izena",IF(C70="Proyecto de fin de obra","Obra amaierako proiektua idatzi duen eskumenako pertsonaren izena","Proiektua idatzi duen pertsona *(OHARRA: C8 gelaxkan adierazi proiektu mota)"))</f>
        <v>Proiektua idatzi duen pertsona *(OHARRA: C8 gelaxkan adierazi proiektu mota)</v>
      </c>
      <c r="C160" s="84"/>
      <c r="D160" s="84"/>
      <c r="E160" s="85"/>
      <c r="F160" s="85"/>
      <c r="G160" s="85"/>
      <c r="H160" s="85"/>
      <c r="I160" s="85"/>
      <c r="J160" s="27"/>
    </row>
    <row r="161" customFormat="false" ht="8.3" hidden="false" customHeight="true" outlineLevel="0" collapsed="false">
      <c r="A161" s="26"/>
      <c r="B161" s="77"/>
      <c r="C161" s="77"/>
      <c r="D161" s="77"/>
      <c r="E161" s="78"/>
      <c r="F161" s="78"/>
      <c r="G161" s="78"/>
      <c r="H161" s="77"/>
      <c r="I161" s="26"/>
      <c r="J161" s="27"/>
    </row>
    <row r="162" customFormat="false" ht="35.25" hidden="false" customHeight="true" outlineLevel="0" collapsed="false">
      <c r="A162" s="26"/>
      <c r="B162" s="83" t="s">
        <v>82</v>
      </c>
      <c r="C162" s="84"/>
      <c r="D162" s="84"/>
      <c r="E162" s="134"/>
      <c r="F162" s="134"/>
      <c r="G162" s="134"/>
      <c r="H162" s="79"/>
      <c r="I162" s="76"/>
      <c r="J162" s="27"/>
    </row>
    <row r="163" customFormat="false" ht="5.1" hidden="false" customHeight="true" outlineLevel="0" collapsed="false">
      <c r="A163" s="26"/>
      <c r="B163" s="77"/>
      <c r="C163" s="77"/>
      <c r="D163" s="77"/>
      <c r="E163" s="78"/>
      <c r="F163" s="77"/>
      <c r="G163" s="79"/>
      <c r="H163" s="79"/>
      <c r="I163" s="76"/>
      <c r="J163" s="27"/>
    </row>
    <row r="164" customFormat="false" ht="35.25" hidden="false" customHeight="true" outlineLevel="0" collapsed="false">
      <c r="A164" s="26"/>
      <c r="B164" s="83" t="s">
        <v>83</v>
      </c>
      <c r="C164" s="84"/>
      <c r="D164" s="84"/>
      <c r="E164" s="134"/>
      <c r="F164" s="134"/>
      <c r="G164" s="134"/>
      <c r="H164" s="79"/>
      <c r="I164" s="76"/>
      <c r="J164" s="27"/>
    </row>
    <row r="165" customFormat="false" ht="5.1" hidden="false" customHeight="true" outlineLevel="0" collapsed="false">
      <c r="A165" s="26"/>
      <c r="B165" s="123"/>
      <c r="C165" s="123"/>
      <c r="D165" s="123"/>
      <c r="E165" s="129"/>
      <c r="F165" s="27"/>
      <c r="G165" s="76"/>
      <c r="H165" s="28"/>
      <c r="I165" s="81"/>
      <c r="J165" s="27"/>
    </row>
    <row r="166" customFormat="false" ht="14.15" hidden="false" customHeight="true" outlineLevel="0" collapsed="false">
      <c r="A166" s="26"/>
      <c r="B166" s="26"/>
      <c r="C166" s="26"/>
      <c r="D166" s="26"/>
      <c r="E166" s="27"/>
      <c r="F166" s="27"/>
      <c r="G166" s="27"/>
      <c r="H166" s="28"/>
      <c r="I166" s="26"/>
      <c r="J166" s="27"/>
    </row>
    <row r="167" customFormat="false" ht="5.1" hidden="false" customHeight="true" outlineLevel="0" collapsed="false">
      <c r="A167" s="26"/>
      <c r="B167" s="72"/>
      <c r="C167" s="72"/>
      <c r="D167" s="72"/>
      <c r="E167" s="46"/>
      <c r="F167" s="46"/>
      <c r="G167" s="46"/>
      <c r="H167" s="46"/>
      <c r="I167" s="46"/>
      <c r="J167" s="27"/>
    </row>
    <row r="168" customFormat="false" ht="13.8" hidden="false" customHeight="false" outlineLevel="0" collapsed="false">
      <c r="A168" s="26"/>
      <c r="B168" s="26"/>
      <c r="C168" s="26"/>
      <c r="D168" s="26"/>
      <c r="E168" s="27"/>
      <c r="F168" s="28"/>
      <c r="G168" s="27"/>
      <c r="H168" s="28"/>
      <c r="I168" s="26"/>
      <c r="J168" s="27"/>
    </row>
    <row r="169" customFormat="false" ht="13.8" hidden="false" customHeight="false" outlineLevel="0" collapsed="false">
      <c r="A169" s="26"/>
      <c r="B169" s="26"/>
      <c r="C169" s="26"/>
      <c r="D169" s="26"/>
      <c r="E169" s="26"/>
      <c r="F169" s="26"/>
      <c r="G169" s="26"/>
      <c r="H169" s="26"/>
      <c r="I169" s="26"/>
      <c r="J169" s="26"/>
    </row>
    <row r="170" customFormat="false" ht="15" hidden="false" customHeight="false" outlineLevel="0" collapsed="false">
      <c r="A170" s="26"/>
      <c r="B170" s="86" t="s">
        <v>84</v>
      </c>
      <c r="C170" s="87"/>
      <c r="D170" s="87"/>
      <c r="E170" s="88"/>
      <c r="F170" s="88"/>
      <c r="G170" s="88"/>
      <c r="H170" s="89"/>
      <c r="I170" s="90"/>
      <c r="J170" s="26"/>
    </row>
    <row r="171" customFormat="false" ht="13.8" hidden="false" customHeight="false" outlineLevel="0" collapsed="false">
      <c r="A171" s="26"/>
      <c r="B171" s="91"/>
      <c r="C171" s="91"/>
      <c r="D171" s="91"/>
      <c r="E171" s="91"/>
      <c r="F171" s="91"/>
      <c r="G171" s="91"/>
      <c r="H171" s="91"/>
      <c r="I171" s="91"/>
      <c r="J171" s="26"/>
    </row>
    <row r="172" customFormat="false" ht="13.8" hidden="false" customHeight="true" outlineLevel="0" collapsed="false">
      <c r="A172" s="26"/>
      <c r="B172" s="92" t="s">
        <v>85</v>
      </c>
      <c r="C172" s="92"/>
      <c r="D172" s="92"/>
      <c r="E172" s="92"/>
      <c r="F172" s="92"/>
      <c r="G172" s="92"/>
      <c r="H172" s="92"/>
      <c r="I172" s="92"/>
      <c r="J172" s="26"/>
    </row>
    <row r="173" customFormat="false" ht="13.8" hidden="false" customHeight="false" outlineLevel="0" collapsed="false">
      <c r="A173" s="26"/>
      <c r="B173" s="92"/>
      <c r="C173" s="92"/>
      <c r="D173" s="92"/>
      <c r="E173" s="92"/>
      <c r="F173" s="92"/>
      <c r="G173" s="92"/>
      <c r="H173" s="92"/>
      <c r="I173" s="92"/>
      <c r="J173" s="26"/>
    </row>
    <row r="174" customFormat="false" ht="13.8" hidden="false" customHeight="false" outlineLevel="0" collapsed="false">
      <c r="A174" s="26"/>
      <c r="B174" s="92"/>
      <c r="C174" s="92"/>
      <c r="D174" s="92"/>
      <c r="E174" s="92"/>
      <c r="F174" s="92"/>
      <c r="G174" s="92"/>
      <c r="H174" s="92"/>
      <c r="I174" s="92"/>
      <c r="J174" s="26"/>
    </row>
    <row r="175" customFormat="false" ht="13.8" hidden="false" customHeight="false" outlineLevel="0" collapsed="false">
      <c r="A175" s="26"/>
      <c r="B175" s="92"/>
      <c r="C175" s="92"/>
      <c r="D175" s="92"/>
      <c r="E175" s="92"/>
      <c r="F175" s="92"/>
      <c r="G175" s="92"/>
      <c r="H175" s="92"/>
      <c r="I175" s="92"/>
      <c r="J175" s="26"/>
    </row>
    <row r="176" customFormat="false" ht="13.8" hidden="false" customHeight="false" outlineLevel="0" collapsed="false">
      <c r="A176" s="26"/>
      <c r="B176" s="92"/>
      <c r="C176" s="92"/>
      <c r="D176" s="92"/>
      <c r="E176" s="92"/>
      <c r="F176" s="92"/>
      <c r="G176" s="92"/>
      <c r="H176" s="92"/>
      <c r="I176" s="92"/>
      <c r="J176" s="26"/>
    </row>
    <row r="177" customFormat="false" ht="13.8" hidden="false" customHeight="false" outlineLevel="0" collapsed="false">
      <c r="A177" s="26"/>
      <c r="B177" s="92"/>
      <c r="C177" s="92"/>
      <c r="D177" s="92"/>
      <c r="E177" s="92"/>
      <c r="F177" s="92"/>
      <c r="G177" s="92"/>
      <c r="H177" s="92"/>
      <c r="I177" s="92"/>
      <c r="J177" s="26"/>
    </row>
    <row r="178" customFormat="false" ht="13.8" hidden="false" customHeight="false" outlineLevel="0" collapsed="false">
      <c r="A178" s="26"/>
      <c r="B178" s="92"/>
      <c r="C178" s="92"/>
      <c r="D178" s="92"/>
      <c r="E178" s="92"/>
      <c r="F178" s="92"/>
      <c r="G178" s="92"/>
      <c r="H178" s="92"/>
      <c r="I178" s="92"/>
      <c r="J178" s="26"/>
    </row>
    <row r="179" customFormat="false" ht="13.8" hidden="false" customHeight="false" outlineLevel="0" collapsed="false">
      <c r="A179" s="26"/>
      <c r="B179" s="92"/>
      <c r="C179" s="92"/>
      <c r="D179" s="92"/>
      <c r="E179" s="92"/>
      <c r="F179" s="92"/>
      <c r="G179" s="92"/>
      <c r="H179" s="92"/>
      <c r="I179" s="92"/>
      <c r="J179" s="26"/>
    </row>
    <row r="180" customFormat="false" ht="13.8" hidden="false" customHeight="false" outlineLevel="0" collapsed="false">
      <c r="A180" s="26"/>
      <c r="B180" s="92"/>
      <c r="C180" s="92"/>
      <c r="D180" s="92"/>
      <c r="E180" s="92"/>
      <c r="F180" s="92"/>
      <c r="G180" s="92"/>
      <c r="H180" s="92"/>
      <c r="I180" s="92"/>
      <c r="J180" s="26"/>
    </row>
    <row r="181" customFormat="false" ht="13.8" hidden="false" customHeight="false" outlineLevel="0" collapsed="false">
      <c r="A181" s="26"/>
      <c r="B181" s="92"/>
      <c r="C181" s="92"/>
      <c r="D181" s="92"/>
      <c r="E181" s="92"/>
      <c r="F181" s="92"/>
      <c r="G181" s="92"/>
      <c r="H181" s="92"/>
      <c r="I181" s="92"/>
      <c r="J181" s="26"/>
    </row>
    <row r="182" customFormat="false" ht="13.8" hidden="false" customHeight="false" outlineLevel="0" collapsed="false">
      <c r="A182" s="26"/>
      <c r="B182" s="92"/>
      <c r="C182" s="92"/>
      <c r="D182" s="92"/>
      <c r="E182" s="92"/>
      <c r="F182" s="92"/>
      <c r="G182" s="92"/>
      <c r="H182" s="92"/>
      <c r="I182" s="92"/>
      <c r="J182" s="26"/>
    </row>
    <row r="183" customFormat="false" ht="13.8" hidden="false" customHeight="false" outlineLevel="0" collapsed="false">
      <c r="A183" s="26"/>
      <c r="B183" s="92"/>
      <c r="C183" s="92"/>
      <c r="D183" s="92"/>
      <c r="E183" s="92"/>
      <c r="F183" s="92"/>
      <c r="G183" s="92"/>
      <c r="H183" s="92"/>
      <c r="I183" s="92"/>
      <c r="J183" s="26"/>
    </row>
    <row r="184" customFormat="false" ht="13.8" hidden="false" customHeight="false" outlineLevel="0" collapsed="false">
      <c r="A184" s="26"/>
      <c r="B184" s="92"/>
      <c r="C184" s="92"/>
      <c r="D184" s="92"/>
      <c r="E184" s="92"/>
      <c r="F184" s="92"/>
      <c r="G184" s="92"/>
      <c r="H184" s="92"/>
      <c r="I184" s="92"/>
      <c r="J184" s="26"/>
    </row>
    <row r="185" customFormat="false" ht="13.8" hidden="false" customHeight="false" outlineLevel="0" collapsed="false">
      <c r="A185" s="26"/>
      <c r="B185" s="92"/>
      <c r="C185" s="92"/>
      <c r="D185" s="92"/>
      <c r="E185" s="92"/>
      <c r="F185" s="92"/>
      <c r="G185" s="92"/>
      <c r="H185" s="92"/>
      <c r="I185" s="92"/>
      <c r="J185" s="26"/>
    </row>
    <row r="186" customFormat="false" ht="13.8" hidden="false" customHeight="false" outlineLevel="0" collapsed="false">
      <c r="A186" s="26"/>
      <c r="B186" s="92"/>
      <c r="C186" s="92"/>
      <c r="D186" s="92"/>
      <c r="E186" s="92"/>
      <c r="F186" s="92"/>
      <c r="G186" s="92"/>
      <c r="H186" s="92"/>
      <c r="I186" s="92"/>
      <c r="J186" s="26"/>
    </row>
    <row r="187" customFormat="false" ht="13.8" hidden="false" customHeight="false" outlineLevel="0" collapsed="false">
      <c r="A187" s="26"/>
      <c r="B187" s="26"/>
      <c r="C187" s="26"/>
      <c r="D187" s="26"/>
      <c r="E187" s="26"/>
      <c r="F187" s="26"/>
      <c r="G187" s="26"/>
      <c r="H187" s="26"/>
      <c r="I187" s="26"/>
      <c r="J187" s="26"/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294" objects="true" scenarios="true"/>
  <mergeCells count="8">
    <mergeCell ref="C7:I7"/>
    <mergeCell ref="C8:I8"/>
    <mergeCell ref="G24:I24"/>
    <mergeCell ref="G26:I26"/>
    <mergeCell ref="E160:I160"/>
    <mergeCell ref="E162:G162"/>
    <mergeCell ref="E164:G164"/>
    <mergeCell ref="B172:I186"/>
  </mergeCells>
  <conditionalFormatting sqref="I165 I128:I129 I81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61">
    <cfRule type="cellIs" priority="5" operator="equal" aboveAverage="0" equalAverage="0" bottom="0" percent="0" rank="0" text="" dxfId="0">
      <formula>"~"</formula>
    </cfRule>
    <cfRule type="cellIs" priority="6" operator="equal" aboveAverage="0" equalAverage="0" bottom="0" percent="0" rank="0" text="" dxfId="0">
      <formula>"√"</formula>
    </cfRule>
    <cfRule type="cellIs" priority="7" operator="equal" aboveAverage="0" equalAverage="0" bottom="0" percent="0" rank="0" text="" dxfId="0">
      <formula>"X"</formula>
    </cfRule>
  </conditionalFormatting>
  <conditionalFormatting sqref="I145">
    <cfRule type="cellIs" priority="8" operator="equal" aboveAverage="0" equalAverage="0" bottom="0" percent="0" rank="0" text="" dxfId="0">
      <formula>"~"</formula>
    </cfRule>
    <cfRule type="cellIs" priority="9" operator="equal" aboveAverage="0" equalAverage="0" bottom="0" percent="0" rank="0" text="" dxfId="0">
      <formula>"√"</formula>
    </cfRule>
    <cfRule type="cellIs" priority="10" operator="equal" aboveAverage="0" equalAverage="0" bottom="0" percent="0" rank="0" text="" dxfId="0">
      <formula>"X"</formula>
    </cfRule>
  </conditionalFormatting>
  <conditionalFormatting sqref="I145">
    <cfRule type="cellIs" priority="11" operator="equal" aboveAverage="0" equalAverage="0" bottom="0" percent="0" rank="0" text="" dxfId="0">
      <formula>"~"</formula>
    </cfRule>
    <cfRule type="cellIs" priority="12" operator="equal" aboveAverage="0" equalAverage="0" bottom="0" percent="0" rank="0" text="" dxfId="0">
      <formula>"√"</formula>
    </cfRule>
    <cfRule type="cellIs" priority="13" operator="equal" aboveAverage="0" equalAverage="0" bottom="0" percent="0" rank="0" text="" dxfId="0">
      <formula>"X"</formula>
    </cfRule>
  </conditionalFormatting>
  <conditionalFormatting sqref="I145">
    <cfRule type="cellIs" priority="14" operator="equal" aboveAverage="0" equalAverage="0" bottom="0" percent="0" rank="0" text="" dxfId="0">
      <formula>"~"</formula>
    </cfRule>
    <cfRule type="cellIs" priority="15" operator="equal" aboveAverage="0" equalAverage="0" bottom="0" percent="0" rank="0" text="" dxfId="0">
      <formula>"√"</formula>
    </cfRule>
    <cfRule type="cellIs" priority="16" operator="equal" aboveAverage="0" equalAverage="0" bottom="0" percent="0" rank="0" text="" dxfId="0">
      <formula>"X"</formula>
    </cfRule>
  </conditionalFormatting>
  <conditionalFormatting sqref="I145">
    <cfRule type="cellIs" priority="17" operator="equal" aboveAverage="0" equalAverage="0" bottom="0" percent="0" rank="0" text="" dxfId="0">
      <formula>"~"</formula>
    </cfRule>
    <cfRule type="cellIs" priority="18" operator="equal" aboveAverage="0" equalAverage="0" bottom="0" percent="0" rank="0" text="" dxfId="0">
      <formula>"√"</formula>
    </cfRule>
    <cfRule type="cellIs" priority="19" operator="equal" aboveAverage="0" equalAverage="0" bottom="0" percent="0" rank="0" text="" dxfId="0">
      <formula>"X"</formula>
    </cfRule>
  </conditionalFormatting>
  <conditionalFormatting sqref="I145">
    <cfRule type="cellIs" priority="20" operator="equal" aboveAverage="0" equalAverage="0" bottom="0" percent="0" rank="0" text="" dxfId="0">
      <formula>"~"</formula>
    </cfRule>
    <cfRule type="cellIs" priority="21" operator="equal" aboveAverage="0" equalAverage="0" bottom="0" percent="0" rank="0" text="" dxfId="0">
      <formula>"√"</formula>
    </cfRule>
    <cfRule type="cellIs" priority="22" operator="equal" aboveAverage="0" equalAverage="0" bottom="0" percent="0" rank="0" text="" dxfId="0">
      <formula>"X"</formula>
    </cfRule>
  </conditionalFormatting>
  <conditionalFormatting sqref="I145">
    <cfRule type="cellIs" priority="23" operator="equal" aboveAverage="0" equalAverage="0" bottom="0" percent="0" rank="0" text="" dxfId="0">
      <formula>"~"</formula>
    </cfRule>
    <cfRule type="cellIs" priority="24" operator="equal" aboveAverage="0" equalAverage="0" bottom="0" percent="0" rank="0" text="" dxfId="0">
      <formula>"√"</formula>
    </cfRule>
    <cfRule type="cellIs" priority="25" operator="equal" aboveAverage="0" equalAverage="0" bottom="0" percent="0" rank="0" text="" dxfId="0">
      <formula>"X"</formula>
    </cfRule>
  </conditionalFormatting>
  <conditionalFormatting sqref="I145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I145">
    <cfRule type="cellIs" priority="29" operator="equal" aboveAverage="0" equalAverage="0" bottom="0" percent="0" rank="0" text="" dxfId="0">
      <formula>"~"</formula>
    </cfRule>
    <cfRule type="cellIs" priority="30" operator="equal" aboveAverage="0" equalAverage="0" bottom="0" percent="0" rank="0" text="" dxfId="0">
      <formula>"√"</formula>
    </cfRule>
    <cfRule type="cellIs" priority="31" operator="equal" aboveAverage="0" equalAverage="0" bottom="0" percent="0" rank="0" text="" dxfId="0">
      <formula>"X"</formula>
    </cfRule>
  </conditionalFormatting>
  <conditionalFormatting sqref="I145">
    <cfRule type="cellIs" priority="32" operator="equal" aboveAverage="0" equalAverage="0" bottom="0" percent="0" rank="0" text="" dxfId="0">
      <formula>"~"</formula>
    </cfRule>
    <cfRule type="cellIs" priority="33" operator="equal" aboveAverage="0" equalAverage="0" bottom="0" percent="0" rank="0" text="" dxfId="0">
      <formula>"√"</formula>
    </cfRule>
    <cfRule type="cellIs" priority="34" operator="equal" aboveAverage="0" equalAverage="0" bottom="0" percent="0" rank="0" text="" dxfId="0">
      <formula>"X"</formula>
    </cfRule>
  </conditionalFormatting>
  <conditionalFormatting sqref="G156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conditionalFormatting sqref="G158">
    <cfRule type="cellIs" priority="38" operator="equal" aboveAverage="0" equalAverage="0" bottom="0" percent="0" rank="0" text="" dxfId="0">
      <formula>"~"</formula>
    </cfRule>
    <cfRule type="cellIs" priority="39" operator="equal" aboveAverage="0" equalAverage="0" bottom="0" percent="0" rank="0" text="" dxfId="0">
      <formula>"√"</formula>
    </cfRule>
    <cfRule type="cellIs" priority="40" operator="equal" aboveAverage="0" equalAverage="0" bottom="0" percent="0" rank="0" text="" dxfId="0">
      <formula>"X"</formula>
    </cfRule>
  </conditionalFormatting>
  <conditionalFormatting sqref="I8">
    <cfRule type="cellIs" priority="41" operator="equal" aboveAverage="0" equalAverage="0" bottom="0" percent="0" rank="0" text="" dxfId="0">
      <formula>"~"</formula>
    </cfRule>
    <cfRule type="cellIs" priority="42" operator="equal" aboveAverage="0" equalAverage="0" bottom="0" percent="0" rank="0" text="" dxfId="0">
      <formula>"√"</formula>
    </cfRule>
    <cfRule type="cellIs" priority="43" operator="equal" aboveAverage="0" equalAverage="0" bottom="0" percent="0" rank="0" text="" dxfId="0">
      <formula>"X"</formula>
    </cfRule>
  </conditionalFormatting>
  <conditionalFormatting sqref="I7">
    <cfRule type="cellIs" priority="44" operator="equal" aboveAverage="0" equalAverage="0" bottom="0" percent="0" rank="0" text="" dxfId="0">
      <formula>"~"</formula>
    </cfRule>
    <cfRule type="cellIs" priority="45" operator="equal" aboveAverage="0" equalAverage="0" bottom="0" percent="0" rank="0" text="" dxfId="0">
      <formula>"√"</formula>
    </cfRule>
    <cfRule type="cellIs" priority="46" operator="equal" aboveAverage="0" equalAverage="0" bottom="0" percent="0" rank="0" text="" dxfId="0">
      <formula>"X"</formula>
    </cfRule>
  </conditionalFormatting>
  <conditionalFormatting sqref="I20">
    <cfRule type="cellIs" priority="47" operator="equal" aboveAverage="0" equalAverage="0" bottom="0" percent="0" rank="0" text="" dxfId="0">
      <formula>"~"</formula>
    </cfRule>
    <cfRule type="cellIs" priority="48" operator="equal" aboveAverage="0" equalAverage="0" bottom="0" percent="0" rank="0" text="" dxfId="0">
      <formula>"√"</formula>
    </cfRule>
    <cfRule type="cellIs" priority="49" operator="equal" aboveAverage="0" equalAverage="0" bottom="0" percent="0" rank="0" text="" dxfId="0">
      <formula>"X"</formula>
    </cfRule>
  </conditionalFormatting>
  <conditionalFormatting sqref="G20">
    <cfRule type="containsErrors" priority="50" aboveAverage="0" equalAverage="0" bottom="0" percent="0" rank="0" text="" dxfId="0">
      <formula>ISERROR(G20)</formula>
    </cfRule>
  </conditionalFormatting>
  <conditionalFormatting sqref="I64">
    <cfRule type="cellIs" priority="51" operator="equal" aboveAverage="0" equalAverage="0" bottom="0" percent="0" rank="0" text="" dxfId="0">
      <formula>"~"</formula>
    </cfRule>
    <cfRule type="cellIs" priority="52" operator="equal" aboveAverage="0" equalAverage="0" bottom="0" percent="0" rank="0" text="" dxfId="0">
      <formula>"√"</formula>
    </cfRule>
    <cfRule type="cellIs" priority="53" operator="equal" aboveAverage="0" equalAverage="0" bottom="0" percent="0" rank="0" text="" dxfId="0">
      <formula>"X"</formula>
    </cfRule>
  </conditionalFormatting>
  <conditionalFormatting sqref="I78">
    <cfRule type="cellIs" priority="54" operator="equal" aboveAverage="0" equalAverage="0" bottom="0" percent="0" rank="0" text="" dxfId="0">
      <formula>"~"</formula>
    </cfRule>
    <cfRule type="cellIs" priority="55" operator="equal" aboveAverage="0" equalAverage="0" bottom="0" percent="0" rank="0" text="" dxfId="0">
      <formula>"√"</formula>
    </cfRule>
    <cfRule type="cellIs" priority="56" operator="equal" aboveAverage="0" equalAverage="0" bottom="0" percent="0" rank="0" text="" dxfId="0">
      <formula>"X"</formula>
    </cfRule>
  </conditionalFormatting>
  <conditionalFormatting sqref="I81">
    <cfRule type="cellIs" priority="57" operator="equal" aboveAverage="0" equalAverage="0" bottom="0" percent="0" rank="0" text="" dxfId="0">
      <formula>"~"</formula>
    </cfRule>
    <cfRule type="cellIs" priority="58" operator="equal" aboveAverage="0" equalAverage="0" bottom="0" percent="0" rank="0" text="" dxfId="0">
      <formula>"√"</formula>
    </cfRule>
    <cfRule type="cellIs" priority="59" operator="equal" aboveAverage="0" equalAverage="0" bottom="0" percent="0" rank="0" text="" dxfId="0">
      <formula>"X"</formula>
    </cfRule>
  </conditionalFormatting>
  <conditionalFormatting sqref="I81">
    <cfRule type="cellIs" priority="60" operator="equal" aboveAverage="0" equalAverage="0" bottom="0" percent="0" rank="0" text="" dxfId="0">
      <formula>"~"</formula>
    </cfRule>
    <cfRule type="cellIs" priority="61" operator="equal" aboveAverage="0" equalAverage="0" bottom="0" percent="0" rank="0" text="" dxfId="0">
      <formula>"√"</formula>
    </cfRule>
    <cfRule type="cellIs" priority="62" operator="equal" aboveAverage="0" equalAverage="0" bottom="0" percent="0" rank="0" text="" dxfId="0">
      <formula>"X"</formula>
    </cfRule>
  </conditionalFormatting>
  <conditionalFormatting sqref="G134">
    <cfRule type="containsErrors" priority="63" aboveAverage="0" equalAverage="0" bottom="0" percent="0" rank="0" text="" dxfId="0">
      <formula>ISERROR(G134)</formula>
    </cfRule>
  </conditionalFormatting>
  <conditionalFormatting sqref="I134">
    <cfRule type="cellIs" priority="64" operator="equal" aboveAverage="0" equalAverage="0" bottom="0" percent="0" rank="0" text="" dxfId="0">
      <formula>"~"</formula>
    </cfRule>
    <cfRule type="cellIs" priority="65" operator="equal" aboveAverage="0" equalAverage="0" bottom="0" percent="0" rank="0" text="" dxfId="0">
      <formula>"√"</formula>
    </cfRule>
    <cfRule type="cellIs" priority="66" operator="equal" aboveAverage="0" equalAverage="0" bottom="0" percent="0" rank="0" text="" dxfId="0">
      <formula>"X"</formula>
    </cfRule>
  </conditionalFormatting>
  <conditionalFormatting sqref="G141">
    <cfRule type="containsErrors" priority="67" aboveAverage="0" equalAverage="0" bottom="0" percent="0" rank="0" text="" dxfId="0">
      <formula>ISERROR(G141)</formula>
    </cfRule>
  </conditionalFormatting>
  <conditionalFormatting sqref="G142">
    <cfRule type="containsErrors" priority="68" aboveAverage="0" equalAverage="0" bottom="0" percent="0" rank="0" text="" dxfId="0">
      <formula>ISERROR(G142)</formula>
    </cfRule>
  </conditionalFormatting>
  <conditionalFormatting sqref="I141">
    <cfRule type="cellIs" priority="69" operator="equal" aboveAverage="0" equalAverage="0" bottom="0" percent="0" rank="0" text="" dxfId="0">
      <formula>"~"</formula>
    </cfRule>
    <cfRule type="cellIs" priority="70" operator="equal" aboveAverage="0" equalAverage="0" bottom="0" percent="0" rank="0" text="" dxfId="0">
      <formula>"√"</formula>
    </cfRule>
    <cfRule type="cellIs" priority="71" operator="equal" aboveAverage="0" equalAverage="0" bottom="0" percent="0" rank="0" text="" dxfId="0">
      <formula>"X"</formula>
    </cfRule>
  </conditionalFormatting>
  <conditionalFormatting sqref="I142">
    <cfRule type="cellIs" priority="72" operator="equal" aboveAverage="0" equalAverage="0" bottom="0" percent="0" rank="0" text="" dxfId="0">
      <formula>"~"</formula>
    </cfRule>
    <cfRule type="cellIs" priority="73" operator="equal" aboveAverage="0" equalAverage="0" bottom="0" percent="0" rank="0" text="" dxfId="0">
      <formula>"√"</formula>
    </cfRule>
    <cfRule type="cellIs" priority="74" operator="equal" aboveAverage="0" equalAverage="0" bottom="0" percent="0" rank="0" text="" dxfId="0">
      <formula>"X"</formula>
    </cfRule>
  </conditionalFormatting>
  <conditionalFormatting sqref="I149">
    <cfRule type="cellIs" priority="75" operator="equal" aboveAverage="0" equalAverage="0" bottom="0" percent="0" rank="0" text="" dxfId="0">
      <formula>"~"</formula>
    </cfRule>
    <cfRule type="cellIs" priority="76" operator="equal" aboveAverage="0" equalAverage="0" bottom="0" percent="0" rank="0" text="" dxfId="0">
      <formula>"√"</formula>
    </cfRule>
    <cfRule type="cellIs" priority="77" operator="equal" aboveAverage="0" equalAverage="0" bottom="0" percent="0" rank="0" text="" dxfId="0">
      <formula>"X"</formula>
    </cfRule>
  </conditionalFormatting>
  <conditionalFormatting sqref="I150">
    <cfRule type="cellIs" priority="78" operator="equal" aboveAverage="0" equalAverage="0" bottom="0" percent="0" rank="0" text="" dxfId="0">
      <formula>"~"</formula>
    </cfRule>
    <cfRule type="cellIs" priority="79" operator="equal" aboveAverage="0" equalAverage="0" bottom="0" percent="0" rank="0" text="" dxfId="0">
      <formula>"√"</formula>
    </cfRule>
    <cfRule type="cellIs" priority="80" operator="equal" aboveAverage="0" equalAverage="0" bottom="0" percent="0" rank="0" text="" dxfId="0">
      <formula>"X"</formula>
    </cfRule>
  </conditionalFormatting>
  <conditionalFormatting sqref="I59 I31:I51 I53 I55 I57">
    <cfRule type="cellIs" priority="81" operator="equal" aboveAverage="0" equalAverage="0" bottom="0" percent="0" rank="0" text="" dxfId="0">
      <formula>"~"</formula>
    </cfRule>
    <cfRule type="cellIs" priority="82" operator="equal" aboveAverage="0" equalAverage="0" bottom="0" percent="0" rank="0" text="" dxfId="0">
      <formula>"√"</formula>
    </cfRule>
    <cfRule type="cellIs" priority="83" operator="equal" aboveAverage="0" equalAverage="0" bottom="0" percent="0" rank="0" text="" dxfId="0">
      <formula>"X"</formula>
    </cfRule>
  </conditionalFormatting>
  <conditionalFormatting sqref="I81">
    <cfRule type="cellIs" priority="84" operator="equal" aboveAverage="0" equalAverage="0" bottom="0" percent="0" rank="0" text="" dxfId="0">
      <formula>"~"</formula>
    </cfRule>
    <cfRule type="cellIs" priority="85" operator="equal" aboveAverage="0" equalAverage="0" bottom="0" percent="0" rank="0" text="" dxfId="0">
      <formula>"√"</formula>
    </cfRule>
    <cfRule type="cellIs" priority="86" operator="equal" aboveAverage="0" equalAverage="0" bottom="0" percent="0" rank="0" text="" dxfId="0">
      <formula>"X"</formula>
    </cfRule>
  </conditionalFormatting>
  <conditionalFormatting sqref="I81">
    <cfRule type="cellIs" priority="87" operator="equal" aboveAverage="0" equalAverage="0" bottom="0" percent="0" rank="0" text="" dxfId="0">
      <formula>"~"</formula>
    </cfRule>
    <cfRule type="cellIs" priority="88" operator="equal" aboveAverage="0" equalAverage="0" bottom="0" percent="0" rank="0" text="" dxfId="0">
      <formula>"√"</formula>
    </cfRule>
    <cfRule type="cellIs" priority="89" operator="equal" aboveAverage="0" equalAverage="0" bottom="0" percent="0" rank="0" text="" dxfId="0">
      <formula>"X"</formula>
    </cfRule>
  </conditionalFormatting>
  <conditionalFormatting sqref="I30">
    <cfRule type="cellIs" priority="90" operator="equal" aboveAverage="0" equalAverage="0" bottom="0" percent="0" rank="0" text="" dxfId="0">
      <formula>"~"</formula>
    </cfRule>
    <cfRule type="cellIs" priority="91" operator="equal" aboveAverage="0" equalAverage="0" bottom="0" percent="0" rank="0" text="" dxfId="0">
      <formula>"√"</formula>
    </cfRule>
    <cfRule type="cellIs" priority="92" operator="equal" aboveAverage="0" equalAverage="0" bottom="0" percent="0" rank="0" text="" dxfId="0">
      <formula>"X"</formula>
    </cfRule>
  </conditionalFormatting>
  <conditionalFormatting sqref="I32">
    <cfRule type="cellIs" priority="93" operator="equal" aboveAverage="0" equalAverage="0" bottom="0" percent="0" rank="0" text="" dxfId="0">
      <formula>"~"</formula>
    </cfRule>
    <cfRule type="cellIs" priority="94" operator="equal" aboveAverage="0" equalAverage="0" bottom="0" percent="0" rank="0" text="" dxfId="0">
      <formula>"√"</formula>
    </cfRule>
    <cfRule type="cellIs" priority="95" operator="equal" aboveAverage="0" equalAverage="0" bottom="0" percent="0" rank="0" text="" dxfId="0">
      <formula>"X"</formula>
    </cfRule>
  </conditionalFormatting>
  <conditionalFormatting sqref="I34">
    <cfRule type="cellIs" priority="96" operator="equal" aboveAverage="0" equalAverage="0" bottom="0" percent="0" rank="0" text="" dxfId="0">
      <formula>"~"</formula>
    </cfRule>
    <cfRule type="cellIs" priority="97" operator="equal" aboveAverage="0" equalAverage="0" bottom="0" percent="0" rank="0" text="" dxfId="0">
      <formula>"√"</formula>
    </cfRule>
    <cfRule type="cellIs" priority="98" operator="equal" aboveAverage="0" equalAverage="0" bottom="0" percent="0" rank="0" text="" dxfId="0">
      <formula>"X"</formula>
    </cfRule>
  </conditionalFormatting>
  <conditionalFormatting sqref="I45 I36:I37">
    <cfRule type="cellIs" priority="99" operator="equal" aboveAverage="0" equalAverage="0" bottom="0" percent="0" rank="0" text="" dxfId="0">
      <formula>"~"</formula>
    </cfRule>
    <cfRule type="cellIs" priority="100" operator="equal" aboveAverage="0" equalAverage="0" bottom="0" percent="0" rank="0" text="" dxfId="0">
      <formula>"√"</formula>
    </cfRule>
    <cfRule type="cellIs" priority="101" operator="equal" aboveAverage="0" equalAverage="0" bottom="0" percent="0" rank="0" text="" dxfId="0">
      <formula>"X"</formula>
    </cfRule>
  </conditionalFormatting>
  <conditionalFormatting sqref="I38">
    <cfRule type="cellIs" priority="102" operator="equal" aboveAverage="0" equalAverage="0" bottom="0" percent="0" rank="0" text="" dxfId="0">
      <formula>"~"</formula>
    </cfRule>
    <cfRule type="cellIs" priority="103" operator="equal" aboveAverage="0" equalAverage="0" bottom="0" percent="0" rank="0" text="" dxfId="0">
      <formula>"√"</formula>
    </cfRule>
    <cfRule type="cellIs" priority="104" operator="equal" aboveAverage="0" equalAverage="0" bottom="0" percent="0" rank="0" text="" dxfId="0">
      <formula>"X"</formula>
    </cfRule>
  </conditionalFormatting>
  <conditionalFormatting sqref="I40">
    <cfRule type="cellIs" priority="105" operator="equal" aboveAverage="0" equalAverage="0" bottom="0" percent="0" rank="0" text="" dxfId="0">
      <formula>"~"</formula>
    </cfRule>
    <cfRule type="cellIs" priority="106" operator="equal" aboveAverage="0" equalAverage="0" bottom="0" percent="0" rank="0" text="" dxfId="0">
      <formula>"√"</formula>
    </cfRule>
    <cfRule type="cellIs" priority="107" operator="equal" aboveAverage="0" equalAverage="0" bottom="0" percent="0" rank="0" text="" dxfId="0">
      <formula>"X"</formula>
    </cfRule>
  </conditionalFormatting>
  <conditionalFormatting sqref="I42">
    <cfRule type="cellIs" priority="108" operator="equal" aboveAverage="0" equalAverage="0" bottom="0" percent="0" rank="0" text="" dxfId="0">
      <formula>"~"</formula>
    </cfRule>
    <cfRule type="cellIs" priority="109" operator="equal" aboveAverage="0" equalAverage="0" bottom="0" percent="0" rank="0" text="" dxfId="0">
      <formula>"√"</formula>
    </cfRule>
    <cfRule type="cellIs" priority="110" operator="equal" aboveAverage="0" equalAverage="0" bottom="0" percent="0" rank="0" text="" dxfId="0">
      <formula>"X"</formula>
    </cfRule>
  </conditionalFormatting>
  <conditionalFormatting sqref="I44">
    <cfRule type="cellIs" priority="111" operator="equal" aboveAverage="0" equalAverage="0" bottom="0" percent="0" rank="0" text="" dxfId="0">
      <formula>"~"</formula>
    </cfRule>
    <cfRule type="cellIs" priority="112" operator="equal" aboveAverage="0" equalAverage="0" bottom="0" percent="0" rank="0" text="" dxfId="0">
      <formula>"√"</formula>
    </cfRule>
    <cfRule type="cellIs" priority="113" operator="equal" aboveAverage="0" equalAverage="0" bottom="0" percent="0" rank="0" text="" dxfId="0">
      <formula>"X"</formula>
    </cfRule>
  </conditionalFormatting>
  <conditionalFormatting sqref="I46">
    <cfRule type="cellIs" priority="114" operator="equal" aboveAverage="0" equalAverage="0" bottom="0" percent="0" rank="0" text="" dxfId="0">
      <formula>"~"</formula>
    </cfRule>
    <cfRule type="cellIs" priority="115" operator="equal" aboveAverage="0" equalAverage="0" bottom="0" percent="0" rank="0" text="" dxfId="0">
      <formula>"√"</formula>
    </cfRule>
    <cfRule type="cellIs" priority="116" operator="equal" aboveAverage="0" equalAverage="0" bottom="0" percent="0" rank="0" text="" dxfId="0">
      <formula>"X"</formula>
    </cfRule>
  </conditionalFormatting>
  <conditionalFormatting sqref="I48">
    <cfRule type="cellIs" priority="117" operator="equal" aboveAverage="0" equalAverage="0" bottom="0" percent="0" rank="0" text="" dxfId="0">
      <formula>"~"</formula>
    </cfRule>
    <cfRule type="cellIs" priority="118" operator="equal" aboveAverage="0" equalAverage="0" bottom="0" percent="0" rank="0" text="" dxfId="0">
      <formula>"√"</formula>
    </cfRule>
    <cfRule type="cellIs" priority="119" operator="equal" aboveAverage="0" equalAverage="0" bottom="0" percent="0" rank="0" text="" dxfId="0">
      <formula>"X"</formula>
    </cfRule>
  </conditionalFormatting>
  <conditionalFormatting sqref="I50">
    <cfRule type="cellIs" priority="120" operator="equal" aboveAverage="0" equalAverage="0" bottom="0" percent="0" rank="0" text="" dxfId="0">
      <formula>"~"</formula>
    </cfRule>
    <cfRule type="cellIs" priority="121" operator="equal" aboveAverage="0" equalAverage="0" bottom="0" percent="0" rank="0" text="" dxfId="0">
      <formula>"√"</formula>
    </cfRule>
    <cfRule type="cellIs" priority="122" operator="equal" aboveAverage="0" equalAverage="0" bottom="0" percent="0" rank="0" text="" dxfId="0">
      <formula>"X"</formula>
    </cfRule>
  </conditionalFormatting>
  <conditionalFormatting sqref="I52">
    <cfRule type="cellIs" priority="123" operator="equal" aboveAverage="0" equalAverage="0" bottom="0" percent="0" rank="0" text="" dxfId="0">
      <formula>"~"</formula>
    </cfRule>
    <cfRule type="cellIs" priority="124" operator="equal" aboveAverage="0" equalAverage="0" bottom="0" percent="0" rank="0" text="" dxfId="0">
      <formula>"√"</formula>
    </cfRule>
    <cfRule type="cellIs" priority="125" operator="equal" aboveAverage="0" equalAverage="0" bottom="0" percent="0" rank="0" text="" dxfId="0">
      <formula>"X"</formula>
    </cfRule>
  </conditionalFormatting>
  <conditionalFormatting sqref="I52">
    <cfRule type="cellIs" priority="126" operator="equal" aboveAverage="0" equalAverage="0" bottom="0" percent="0" rank="0" text="" dxfId="0">
      <formula>"~"</formula>
    </cfRule>
    <cfRule type="cellIs" priority="127" operator="equal" aboveAverage="0" equalAverage="0" bottom="0" percent="0" rank="0" text="" dxfId="0">
      <formula>"√"</formula>
    </cfRule>
    <cfRule type="cellIs" priority="128" operator="equal" aboveAverage="0" equalAverage="0" bottom="0" percent="0" rank="0" text="" dxfId="0">
      <formula>"X"</formula>
    </cfRule>
  </conditionalFormatting>
  <conditionalFormatting sqref="I54">
    <cfRule type="cellIs" priority="129" operator="equal" aboveAverage="0" equalAverage="0" bottom="0" percent="0" rank="0" text="" dxfId="0">
      <formula>"~"</formula>
    </cfRule>
    <cfRule type="cellIs" priority="130" operator="equal" aboveAverage="0" equalAverage="0" bottom="0" percent="0" rank="0" text="" dxfId="0">
      <formula>"√"</formula>
    </cfRule>
    <cfRule type="cellIs" priority="131" operator="equal" aboveAverage="0" equalAverage="0" bottom="0" percent="0" rank="0" text="" dxfId="0">
      <formula>"X"</formula>
    </cfRule>
  </conditionalFormatting>
  <conditionalFormatting sqref="I54">
    <cfRule type="cellIs" priority="132" operator="equal" aboveAverage="0" equalAverage="0" bottom="0" percent="0" rank="0" text="" dxfId="0">
      <formula>"~"</formula>
    </cfRule>
    <cfRule type="cellIs" priority="133" operator="equal" aboveAverage="0" equalAverage="0" bottom="0" percent="0" rank="0" text="" dxfId="0">
      <formula>"√"</formula>
    </cfRule>
    <cfRule type="cellIs" priority="134" operator="equal" aboveAverage="0" equalAverage="0" bottom="0" percent="0" rank="0" text="" dxfId="0">
      <formula>"X"</formula>
    </cfRule>
  </conditionalFormatting>
  <conditionalFormatting sqref="I56">
    <cfRule type="cellIs" priority="135" operator="equal" aboveAverage="0" equalAverage="0" bottom="0" percent="0" rank="0" text="" dxfId="0">
      <formula>"~"</formula>
    </cfRule>
    <cfRule type="cellIs" priority="136" operator="equal" aboveAverage="0" equalAverage="0" bottom="0" percent="0" rank="0" text="" dxfId="0">
      <formula>"√"</formula>
    </cfRule>
    <cfRule type="cellIs" priority="137" operator="equal" aboveAverage="0" equalAverage="0" bottom="0" percent="0" rank="0" text="" dxfId="0">
      <formula>"X"</formula>
    </cfRule>
  </conditionalFormatting>
  <conditionalFormatting sqref="I56">
    <cfRule type="cellIs" priority="138" operator="equal" aboveAverage="0" equalAverage="0" bottom="0" percent="0" rank="0" text="" dxfId="0">
      <formula>"~"</formula>
    </cfRule>
    <cfRule type="cellIs" priority="139" operator="equal" aboveAverage="0" equalAverage="0" bottom="0" percent="0" rank="0" text="" dxfId="0">
      <formula>"√"</formula>
    </cfRule>
    <cfRule type="cellIs" priority="140" operator="equal" aboveAverage="0" equalAverage="0" bottom="0" percent="0" rank="0" text="" dxfId="0">
      <formula>"X"</formula>
    </cfRule>
  </conditionalFormatting>
  <conditionalFormatting sqref="I58">
    <cfRule type="cellIs" priority="141" operator="equal" aboveAverage="0" equalAverage="0" bottom="0" percent="0" rank="0" text="" dxfId="0">
      <formula>"~"</formula>
    </cfRule>
    <cfRule type="cellIs" priority="142" operator="equal" aboveAverage="0" equalAverage="0" bottom="0" percent="0" rank="0" text="" dxfId="0">
      <formula>"√"</formula>
    </cfRule>
    <cfRule type="cellIs" priority="143" operator="equal" aboveAverage="0" equalAverage="0" bottom="0" percent="0" rank="0" text="" dxfId="0">
      <formula>"X"</formula>
    </cfRule>
  </conditionalFormatting>
  <conditionalFormatting sqref="I58">
    <cfRule type="cellIs" priority="144" operator="equal" aboveAverage="0" equalAverage="0" bottom="0" percent="0" rank="0" text="" dxfId="0">
      <formula>"~"</formula>
    </cfRule>
    <cfRule type="cellIs" priority="145" operator="equal" aboveAverage="0" equalAverage="0" bottom="0" percent="0" rank="0" text="" dxfId="0">
      <formula>"√"</formula>
    </cfRule>
    <cfRule type="cellIs" priority="146" operator="equal" aboveAverage="0" equalAverage="0" bottom="0" percent="0" rank="0" text="" dxfId="0">
      <formula>"X"</formula>
    </cfRule>
  </conditionalFormatting>
  <conditionalFormatting sqref="I60">
    <cfRule type="cellIs" priority="147" operator="equal" aboveAverage="0" equalAverage="0" bottom="0" percent="0" rank="0" text="" dxfId="0">
      <formula>"~"</formula>
    </cfRule>
    <cfRule type="cellIs" priority="148" operator="equal" aboveAverage="0" equalAverage="0" bottom="0" percent="0" rank="0" text="" dxfId="0">
      <formula>"√"</formula>
    </cfRule>
    <cfRule type="cellIs" priority="149" operator="equal" aboveAverage="0" equalAverage="0" bottom="0" percent="0" rank="0" text="" dxfId="0">
      <formula>"X"</formula>
    </cfRule>
  </conditionalFormatting>
  <conditionalFormatting sqref="I60">
    <cfRule type="cellIs" priority="150" operator="equal" aboveAverage="0" equalAverage="0" bottom="0" percent="0" rank="0" text="" dxfId="0">
      <formula>"~"</formula>
    </cfRule>
    <cfRule type="cellIs" priority="151" operator="equal" aboveAverage="0" equalAverage="0" bottom="0" percent="0" rank="0" text="" dxfId="0">
      <formula>"√"</formula>
    </cfRule>
    <cfRule type="cellIs" priority="152" operator="equal" aboveAverage="0" equalAverage="0" bottom="0" percent="0" rank="0" text="" dxfId="0">
      <formula>"X"</formula>
    </cfRule>
  </conditionalFormatting>
  <conditionalFormatting sqref="I65">
    <cfRule type="cellIs" priority="153" operator="equal" aboveAverage="0" equalAverage="0" bottom="0" percent="0" rank="0" text="" dxfId="0">
      <formula>"~"</formula>
    </cfRule>
    <cfRule type="cellIs" priority="154" operator="equal" aboveAverage="0" equalAverage="0" bottom="0" percent="0" rank="0" text="" dxfId="0">
      <formula>"√"</formula>
    </cfRule>
    <cfRule type="cellIs" priority="155" operator="equal" aboveAverage="0" equalAverage="0" bottom="0" percent="0" rank="0" text="" dxfId="0">
      <formula>"X"</formula>
    </cfRule>
  </conditionalFormatting>
  <conditionalFormatting sqref="I65">
    <cfRule type="cellIs" priority="156" operator="equal" aboveAverage="0" equalAverage="0" bottom="0" percent="0" rank="0" text="" dxfId="0">
      <formula>"~"</formula>
    </cfRule>
    <cfRule type="cellIs" priority="157" operator="equal" aboveAverage="0" equalAverage="0" bottom="0" percent="0" rank="0" text="" dxfId="0">
      <formula>"√"</formula>
    </cfRule>
    <cfRule type="cellIs" priority="158" operator="equal" aboveAverage="0" equalAverage="0" bottom="0" percent="0" rank="0" text="" dxfId="0">
      <formula>"X"</formula>
    </cfRule>
  </conditionalFormatting>
  <conditionalFormatting sqref="I67">
    <cfRule type="cellIs" priority="159" operator="equal" aboveAverage="0" equalAverage="0" bottom="0" percent="0" rank="0" text="" dxfId="0">
      <formula>"~"</formula>
    </cfRule>
    <cfRule type="cellIs" priority="160" operator="equal" aboveAverage="0" equalAverage="0" bottom="0" percent="0" rank="0" text="" dxfId="0">
      <formula>"√"</formula>
    </cfRule>
    <cfRule type="cellIs" priority="161" operator="equal" aboveAverage="0" equalAverage="0" bottom="0" percent="0" rank="0" text="" dxfId="0">
      <formula>"X"</formula>
    </cfRule>
  </conditionalFormatting>
  <conditionalFormatting sqref="I67">
    <cfRule type="cellIs" priority="162" operator="equal" aboveAverage="0" equalAverage="0" bottom="0" percent="0" rank="0" text="" dxfId="0">
      <formula>"~"</formula>
    </cfRule>
    <cfRule type="cellIs" priority="163" operator="equal" aboveAverage="0" equalAverage="0" bottom="0" percent="0" rank="0" text="" dxfId="0">
      <formula>"√"</formula>
    </cfRule>
    <cfRule type="cellIs" priority="164" operator="equal" aboveAverage="0" equalAverage="0" bottom="0" percent="0" rank="0" text="" dxfId="0">
      <formula>"X"</formula>
    </cfRule>
  </conditionalFormatting>
  <conditionalFormatting sqref="I69">
    <cfRule type="cellIs" priority="165" operator="equal" aboveAverage="0" equalAverage="0" bottom="0" percent="0" rank="0" text="" dxfId="0">
      <formula>"~"</formula>
    </cfRule>
    <cfRule type="cellIs" priority="166" operator="equal" aboveAverage="0" equalAverage="0" bottom="0" percent="0" rank="0" text="" dxfId="0">
      <formula>"√"</formula>
    </cfRule>
    <cfRule type="cellIs" priority="167" operator="equal" aboveAverage="0" equalAverage="0" bottom="0" percent="0" rank="0" text="" dxfId="0">
      <formula>"X"</formula>
    </cfRule>
  </conditionalFormatting>
  <conditionalFormatting sqref="I69">
    <cfRule type="cellIs" priority="168" operator="equal" aboveAverage="0" equalAverage="0" bottom="0" percent="0" rank="0" text="" dxfId="0">
      <formula>"~"</formula>
    </cfRule>
    <cfRule type="cellIs" priority="169" operator="equal" aboveAverage="0" equalAverage="0" bottom="0" percent="0" rank="0" text="" dxfId="0">
      <formula>"√"</formula>
    </cfRule>
    <cfRule type="cellIs" priority="170" operator="equal" aboveAverage="0" equalAverage="0" bottom="0" percent="0" rank="0" text="" dxfId="0">
      <formula>"X"</formula>
    </cfRule>
  </conditionalFormatting>
  <conditionalFormatting sqref="I71">
    <cfRule type="cellIs" priority="171" operator="equal" aboveAverage="0" equalAverage="0" bottom="0" percent="0" rank="0" text="" dxfId="0">
      <formula>"~"</formula>
    </cfRule>
    <cfRule type="cellIs" priority="172" operator="equal" aboveAverage="0" equalAverage="0" bottom="0" percent="0" rank="0" text="" dxfId="0">
      <formula>"√"</formula>
    </cfRule>
    <cfRule type="cellIs" priority="173" operator="equal" aboveAverage="0" equalAverage="0" bottom="0" percent="0" rank="0" text="" dxfId="0">
      <formula>"X"</formula>
    </cfRule>
  </conditionalFormatting>
  <conditionalFormatting sqref="I71">
    <cfRule type="cellIs" priority="174" operator="equal" aboveAverage="0" equalAverage="0" bottom="0" percent="0" rank="0" text="" dxfId="0">
      <formula>"~"</formula>
    </cfRule>
    <cfRule type="cellIs" priority="175" operator="equal" aboveAverage="0" equalAverage="0" bottom="0" percent="0" rank="0" text="" dxfId="0">
      <formula>"√"</formula>
    </cfRule>
    <cfRule type="cellIs" priority="176" operator="equal" aboveAverage="0" equalAverage="0" bottom="0" percent="0" rank="0" text="" dxfId="0">
      <formula>"X"</formula>
    </cfRule>
  </conditionalFormatting>
  <conditionalFormatting sqref="I89 I113 I115 I117:I118 I83 I85 I87 I97 I99 I101 I103 I105 I107 I109 I111 I120 I122 I124 I126">
    <cfRule type="cellIs" priority="177" operator="equal" aboveAverage="0" equalAverage="0" bottom="0" percent="0" rank="0" text="" dxfId="0">
      <formula>"~"</formula>
    </cfRule>
    <cfRule type="cellIs" priority="178" operator="equal" aboveAverage="0" equalAverage="0" bottom="0" percent="0" rank="0" text="" dxfId="0">
      <formula>"√"</formula>
    </cfRule>
    <cfRule type="cellIs" priority="179" operator="equal" aboveAverage="0" equalAverage="0" bottom="0" percent="0" rank="0" text="" dxfId="0">
      <formula>"X"</formula>
    </cfRule>
  </conditionalFormatting>
  <conditionalFormatting sqref="I120 I113">
    <cfRule type="cellIs" priority="180" operator="equal" aboveAverage="0" equalAverage="0" bottom="0" percent="0" rank="0" text="" dxfId="0">
      <formula>"~"</formula>
    </cfRule>
    <cfRule type="cellIs" priority="181" operator="equal" aboveAverage="0" equalAverage="0" bottom="0" percent="0" rank="0" text="" dxfId="0">
      <formula>"√"</formula>
    </cfRule>
    <cfRule type="cellIs" priority="182" operator="equal" aboveAverage="0" equalAverage="0" bottom="0" percent="0" rank="0" text="" dxfId="0">
      <formula>"X"</formula>
    </cfRule>
  </conditionalFormatting>
  <conditionalFormatting sqref="I95 I91 I93">
    <cfRule type="cellIs" priority="183" operator="equal" aboveAverage="0" equalAverage="0" bottom="0" percent="0" rank="0" text="" dxfId="0">
      <formula>"~"</formula>
    </cfRule>
    <cfRule type="cellIs" priority="184" operator="equal" aboveAverage="0" equalAverage="0" bottom="0" percent="0" rank="0" text="" dxfId="0">
      <formula>"√"</formula>
    </cfRule>
    <cfRule type="cellIs" priority="185" operator="equal" aboveAverage="0" equalAverage="0" bottom="0" percent="0" rank="0" text="" dxfId="0">
      <formula>"X"</formula>
    </cfRule>
  </conditionalFormatting>
  <conditionalFormatting sqref="I82">
    <cfRule type="cellIs" priority="186" operator="equal" aboveAverage="0" equalAverage="0" bottom="0" percent="0" rank="0" text="" dxfId="0">
      <formula>"~"</formula>
    </cfRule>
    <cfRule type="cellIs" priority="187" operator="equal" aboveAverage="0" equalAverage="0" bottom="0" percent="0" rank="0" text="" dxfId="0">
      <formula>"√"</formula>
    </cfRule>
    <cfRule type="cellIs" priority="188" operator="equal" aboveAverage="0" equalAverage="0" bottom="0" percent="0" rank="0" text="" dxfId="0">
      <formula>"X"</formula>
    </cfRule>
  </conditionalFormatting>
  <conditionalFormatting sqref="I84">
    <cfRule type="cellIs" priority="189" operator="equal" aboveAverage="0" equalAverage="0" bottom="0" percent="0" rank="0" text="" dxfId="0">
      <formula>"~"</formula>
    </cfRule>
    <cfRule type="cellIs" priority="190" operator="equal" aboveAverage="0" equalAverage="0" bottom="0" percent="0" rank="0" text="" dxfId="0">
      <formula>"√"</formula>
    </cfRule>
    <cfRule type="cellIs" priority="191" operator="equal" aboveAverage="0" equalAverage="0" bottom="0" percent="0" rank="0" text="" dxfId="0">
      <formula>"X"</formula>
    </cfRule>
  </conditionalFormatting>
  <conditionalFormatting sqref="I86">
    <cfRule type="cellIs" priority="192" operator="equal" aboveAverage="0" equalAverage="0" bottom="0" percent="0" rank="0" text="" dxfId="0">
      <formula>"~"</formula>
    </cfRule>
    <cfRule type="cellIs" priority="193" operator="equal" aboveAverage="0" equalAverage="0" bottom="0" percent="0" rank="0" text="" dxfId="0">
      <formula>"√"</formula>
    </cfRule>
    <cfRule type="cellIs" priority="194" operator="equal" aboveAverage="0" equalAverage="0" bottom="0" percent="0" rank="0" text="" dxfId="0">
      <formula>"X"</formula>
    </cfRule>
  </conditionalFormatting>
  <conditionalFormatting sqref="I88">
    <cfRule type="cellIs" priority="195" operator="equal" aboveAverage="0" equalAverage="0" bottom="0" percent="0" rank="0" text="" dxfId="0">
      <formula>"~"</formula>
    </cfRule>
    <cfRule type="cellIs" priority="196" operator="equal" aboveAverage="0" equalAverage="0" bottom="0" percent="0" rank="0" text="" dxfId="0">
      <formula>"√"</formula>
    </cfRule>
    <cfRule type="cellIs" priority="197" operator="equal" aboveAverage="0" equalAverage="0" bottom="0" percent="0" rank="0" text="" dxfId="0">
      <formula>"X"</formula>
    </cfRule>
  </conditionalFormatting>
  <conditionalFormatting sqref="I90">
    <cfRule type="cellIs" priority="198" operator="equal" aboveAverage="0" equalAverage="0" bottom="0" percent="0" rank="0" text="" dxfId="0">
      <formula>"~"</formula>
    </cfRule>
    <cfRule type="cellIs" priority="199" operator="equal" aboveAverage="0" equalAverage="0" bottom="0" percent="0" rank="0" text="" dxfId="0">
      <formula>"√"</formula>
    </cfRule>
    <cfRule type="cellIs" priority="200" operator="equal" aboveAverage="0" equalAverage="0" bottom="0" percent="0" rank="0" text="" dxfId="0">
      <formula>"X"</formula>
    </cfRule>
  </conditionalFormatting>
  <conditionalFormatting sqref="I92">
    <cfRule type="cellIs" priority="201" operator="equal" aboveAverage="0" equalAverage="0" bottom="0" percent="0" rank="0" text="" dxfId="0">
      <formula>"~"</formula>
    </cfRule>
    <cfRule type="cellIs" priority="202" operator="equal" aboveAverage="0" equalAverage="0" bottom="0" percent="0" rank="0" text="" dxfId="0">
      <formula>"√"</formula>
    </cfRule>
    <cfRule type="cellIs" priority="203" operator="equal" aboveAverage="0" equalAverage="0" bottom="0" percent="0" rank="0" text="" dxfId="0">
      <formula>"X"</formula>
    </cfRule>
  </conditionalFormatting>
  <conditionalFormatting sqref="I94">
    <cfRule type="cellIs" priority="204" operator="equal" aboveAverage="0" equalAverage="0" bottom="0" percent="0" rank="0" text="" dxfId="0">
      <formula>"~"</formula>
    </cfRule>
    <cfRule type="cellIs" priority="205" operator="equal" aboveAverage="0" equalAverage="0" bottom="0" percent="0" rank="0" text="" dxfId="0">
      <formula>"√"</formula>
    </cfRule>
    <cfRule type="cellIs" priority="206" operator="equal" aboveAverage="0" equalAverage="0" bottom="0" percent="0" rank="0" text="" dxfId="0">
      <formula>"X"</formula>
    </cfRule>
  </conditionalFormatting>
  <conditionalFormatting sqref="I96">
    <cfRule type="cellIs" priority="207" operator="equal" aboveAverage="0" equalAverage="0" bottom="0" percent="0" rank="0" text="" dxfId="0">
      <formula>"~"</formula>
    </cfRule>
    <cfRule type="cellIs" priority="208" operator="equal" aboveAverage="0" equalAverage="0" bottom="0" percent="0" rank="0" text="" dxfId="0">
      <formula>"√"</formula>
    </cfRule>
    <cfRule type="cellIs" priority="209" operator="equal" aboveAverage="0" equalAverage="0" bottom="0" percent="0" rank="0" text="" dxfId="0">
      <formula>"X"</formula>
    </cfRule>
  </conditionalFormatting>
  <conditionalFormatting sqref="I98">
    <cfRule type="cellIs" priority="210" operator="equal" aboveAverage="0" equalAverage="0" bottom="0" percent="0" rank="0" text="" dxfId="0">
      <formula>"~"</formula>
    </cfRule>
    <cfRule type="cellIs" priority="211" operator="equal" aboveAverage="0" equalAverage="0" bottom="0" percent="0" rank="0" text="" dxfId="0">
      <formula>"√"</formula>
    </cfRule>
    <cfRule type="cellIs" priority="212" operator="equal" aboveAverage="0" equalAverage="0" bottom="0" percent="0" rank="0" text="" dxfId="0">
      <formula>"X"</formula>
    </cfRule>
  </conditionalFormatting>
  <conditionalFormatting sqref="I100">
    <cfRule type="cellIs" priority="213" operator="equal" aboveAverage="0" equalAverage="0" bottom="0" percent="0" rank="0" text="" dxfId="0">
      <formula>"~"</formula>
    </cfRule>
    <cfRule type="cellIs" priority="214" operator="equal" aboveAverage="0" equalAverage="0" bottom="0" percent="0" rank="0" text="" dxfId="0">
      <formula>"√"</formula>
    </cfRule>
    <cfRule type="cellIs" priority="215" operator="equal" aboveAverage="0" equalAverage="0" bottom="0" percent="0" rank="0" text="" dxfId="0">
      <formula>"X"</formula>
    </cfRule>
  </conditionalFormatting>
  <conditionalFormatting sqref="I102">
    <cfRule type="cellIs" priority="216" operator="equal" aboveAverage="0" equalAverage="0" bottom="0" percent="0" rank="0" text="" dxfId="0">
      <formula>"~"</formula>
    </cfRule>
    <cfRule type="cellIs" priority="217" operator="equal" aboveAverage="0" equalAverage="0" bottom="0" percent="0" rank="0" text="" dxfId="0">
      <formula>"√"</formula>
    </cfRule>
    <cfRule type="cellIs" priority="218" operator="equal" aboveAverage="0" equalAverage="0" bottom="0" percent="0" rank="0" text="" dxfId="0">
      <formula>"X"</formula>
    </cfRule>
  </conditionalFormatting>
  <conditionalFormatting sqref="I104">
    <cfRule type="cellIs" priority="219" operator="equal" aboveAverage="0" equalAverage="0" bottom="0" percent="0" rank="0" text="" dxfId="0">
      <formula>"~"</formula>
    </cfRule>
    <cfRule type="cellIs" priority="220" operator="equal" aboveAverage="0" equalAverage="0" bottom="0" percent="0" rank="0" text="" dxfId="0">
      <formula>"√"</formula>
    </cfRule>
    <cfRule type="cellIs" priority="221" operator="equal" aboveAverage="0" equalAverage="0" bottom="0" percent="0" rank="0" text="" dxfId="0">
      <formula>"X"</formula>
    </cfRule>
  </conditionalFormatting>
  <conditionalFormatting sqref="I106">
    <cfRule type="cellIs" priority="222" operator="equal" aboveAverage="0" equalAverage="0" bottom="0" percent="0" rank="0" text="" dxfId="0">
      <formula>"~"</formula>
    </cfRule>
    <cfRule type="cellIs" priority="223" operator="equal" aboveAverage="0" equalAverage="0" bottom="0" percent="0" rank="0" text="" dxfId="0">
      <formula>"√"</formula>
    </cfRule>
    <cfRule type="cellIs" priority="224" operator="equal" aboveAverage="0" equalAverage="0" bottom="0" percent="0" rank="0" text="" dxfId="0">
      <formula>"X"</formula>
    </cfRule>
  </conditionalFormatting>
  <conditionalFormatting sqref="I108">
    <cfRule type="cellIs" priority="225" operator="equal" aboveAverage="0" equalAverage="0" bottom="0" percent="0" rank="0" text="" dxfId="0">
      <formula>"~"</formula>
    </cfRule>
    <cfRule type="cellIs" priority="226" operator="equal" aboveAverage="0" equalAverage="0" bottom="0" percent="0" rank="0" text="" dxfId="0">
      <formula>"√"</formula>
    </cfRule>
    <cfRule type="cellIs" priority="227" operator="equal" aboveAverage="0" equalAverage="0" bottom="0" percent="0" rank="0" text="" dxfId="0">
      <formula>"X"</formula>
    </cfRule>
  </conditionalFormatting>
  <conditionalFormatting sqref="I110">
    <cfRule type="cellIs" priority="228" operator="equal" aboveAverage="0" equalAverage="0" bottom="0" percent="0" rank="0" text="" dxfId="0">
      <formula>"~"</formula>
    </cfRule>
    <cfRule type="cellIs" priority="229" operator="equal" aboveAverage="0" equalAverage="0" bottom="0" percent="0" rank="0" text="" dxfId="0">
      <formula>"√"</formula>
    </cfRule>
    <cfRule type="cellIs" priority="230" operator="equal" aboveAverage="0" equalAverage="0" bottom="0" percent="0" rank="0" text="" dxfId="0">
      <formula>"X"</formula>
    </cfRule>
  </conditionalFormatting>
  <conditionalFormatting sqref="I112">
    <cfRule type="cellIs" priority="231" operator="equal" aboveAverage="0" equalAverage="0" bottom="0" percent="0" rank="0" text="" dxfId="0">
      <formula>"~"</formula>
    </cfRule>
    <cfRule type="cellIs" priority="232" operator="equal" aboveAverage="0" equalAverage="0" bottom="0" percent="0" rank="0" text="" dxfId="0">
      <formula>"√"</formula>
    </cfRule>
    <cfRule type="cellIs" priority="233" operator="equal" aboveAverage="0" equalAverage="0" bottom="0" percent="0" rank="0" text="" dxfId="0">
      <formula>"X"</formula>
    </cfRule>
  </conditionalFormatting>
  <conditionalFormatting sqref="I114">
    <cfRule type="cellIs" priority="234" operator="equal" aboveAverage="0" equalAverage="0" bottom="0" percent="0" rank="0" text="" dxfId="0">
      <formula>"~"</formula>
    </cfRule>
    <cfRule type="cellIs" priority="235" operator="equal" aboveAverage="0" equalAverage="0" bottom="0" percent="0" rank="0" text="" dxfId="0">
      <formula>"√"</formula>
    </cfRule>
    <cfRule type="cellIs" priority="236" operator="equal" aboveAverage="0" equalAverage="0" bottom="0" percent="0" rank="0" text="" dxfId="0">
      <formula>"X"</formula>
    </cfRule>
  </conditionalFormatting>
  <conditionalFormatting sqref="I116">
    <cfRule type="cellIs" priority="237" operator="equal" aboveAverage="0" equalAverage="0" bottom="0" percent="0" rank="0" text="" dxfId="0">
      <formula>"~"</formula>
    </cfRule>
    <cfRule type="cellIs" priority="238" operator="equal" aboveAverage="0" equalAverage="0" bottom="0" percent="0" rank="0" text="" dxfId="0">
      <formula>"√"</formula>
    </cfRule>
    <cfRule type="cellIs" priority="239" operator="equal" aboveAverage="0" equalAverage="0" bottom="0" percent="0" rank="0" text="" dxfId="0">
      <formula>"X"</formula>
    </cfRule>
  </conditionalFormatting>
  <conditionalFormatting sqref="I121">
    <cfRule type="cellIs" priority="240" operator="equal" aboveAverage="0" equalAverage="0" bottom="0" percent="0" rank="0" text="" dxfId="0">
      <formula>"~"</formula>
    </cfRule>
    <cfRule type="cellIs" priority="241" operator="equal" aboveAverage="0" equalAverage="0" bottom="0" percent="0" rank="0" text="" dxfId="0">
      <formula>"√"</formula>
    </cfRule>
    <cfRule type="cellIs" priority="242" operator="equal" aboveAverage="0" equalAverage="0" bottom="0" percent="0" rank="0" text="" dxfId="0">
      <formula>"X"</formula>
    </cfRule>
  </conditionalFormatting>
  <conditionalFormatting sqref="I123">
    <cfRule type="cellIs" priority="243" operator="equal" aboveAverage="0" equalAverage="0" bottom="0" percent="0" rank="0" text="" dxfId="0">
      <formula>"~"</formula>
    </cfRule>
    <cfRule type="cellIs" priority="244" operator="equal" aboveAverage="0" equalAverage="0" bottom="0" percent="0" rank="0" text="" dxfId="0">
      <formula>"√"</formula>
    </cfRule>
    <cfRule type="cellIs" priority="245" operator="equal" aboveAverage="0" equalAverage="0" bottom="0" percent="0" rank="0" text="" dxfId="0">
      <formula>"X"</formula>
    </cfRule>
  </conditionalFormatting>
  <conditionalFormatting sqref="I125">
    <cfRule type="cellIs" priority="246" operator="equal" aboveAverage="0" equalAverage="0" bottom="0" percent="0" rank="0" text="" dxfId="0">
      <formula>"~"</formula>
    </cfRule>
    <cfRule type="cellIs" priority="247" operator="equal" aboveAverage="0" equalAverage="0" bottom="0" percent="0" rank="0" text="" dxfId="0">
      <formula>"√"</formula>
    </cfRule>
    <cfRule type="cellIs" priority="248" operator="equal" aboveAverage="0" equalAverage="0" bottom="0" percent="0" rank="0" text="" dxfId="0">
      <formula>"X"</formula>
    </cfRule>
  </conditionalFormatting>
  <conditionalFormatting sqref="I127">
    <cfRule type="cellIs" priority="249" operator="equal" aboveAverage="0" equalAverage="0" bottom="0" percent="0" rank="0" text="" dxfId="0">
      <formula>"~"</formula>
    </cfRule>
    <cfRule type="cellIs" priority="250" operator="equal" aboveAverage="0" equalAverage="0" bottom="0" percent="0" rank="0" text="" dxfId="0">
      <formula>"√"</formula>
    </cfRule>
    <cfRule type="cellIs" priority="251" operator="equal" aboveAverage="0" equalAverage="0" bottom="0" percent="0" rank="0" text="" dxfId="0">
      <formula>"X"</formula>
    </cfRule>
  </conditionalFormatting>
  <dataValidations count="3">
    <dataValidation allowBlank="true" errorStyle="stop" operator="equal" showDropDown="false" showErrorMessage="true" showInputMessage="false" sqref="E9:E11 E26 E134 E141:E142" type="list">
      <formula1>"SI,NO"</formula1>
      <formula2>0</formula2>
    </dataValidation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G26" type="list">
      <formula1>"1. Edificio protegido o catalogado,2. No supone una mejora efectiva en las prestaciones de demanda energética,3. Implica cambos sustanciales en otros elementos de la envolvente que no se fuera a actuar inicialmente"</formula1>
      <formula2>0</formula2>
    </dataValidation>
  </dataValidations>
  <printOptions headings="false" gridLines="false" gridLinesSet="true" horizontalCentered="false" verticalCentered="false"/>
  <pageMargins left="0.7" right="0.7" top="0.3" bottom="0.3" header="0.511805555555555" footer="0.511805555555555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1" man="true" max="16383" min="0"/>
    <brk id="127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10.640625" defaultRowHeight="15" zeroHeight="false" outlineLevelRow="0" outlineLevelCol="0"/>
  <sheetData>
    <row r="2" customFormat="false" ht="15" hidden="false" customHeight="false" outlineLevel="0" collapsed="false">
      <c r="B2" s="0" t="s">
        <v>219</v>
      </c>
      <c r="C2" s="0" t="s">
        <v>220</v>
      </c>
      <c r="E2" s="0" t="s">
        <v>221</v>
      </c>
    </row>
    <row r="3" customFormat="false" ht="15" hidden="false" customHeight="false" outlineLevel="0" collapsed="false">
      <c r="B3" s="0" t="s">
        <v>222</v>
      </c>
      <c r="C3" s="0" t="s">
        <v>223</v>
      </c>
      <c r="E3" s="0" t="s">
        <v>224</v>
      </c>
    </row>
    <row r="4" customFormat="false" ht="15" hidden="false" customHeight="false" outlineLevel="0" collapsed="false">
      <c r="C4" s="0" t="s">
        <v>225</v>
      </c>
    </row>
    <row r="5" customFormat="false" ht="15" hidden="false" customHeight="false" outlineLevel="0" collapsed="false">
      <c r="C5" s="0" t="s">
        <v>226</v>
      </c>
    </row>
    <row r="6" customFormat="false" ht="15" hidden="false" customHeight="false" outlineLevel="0" collapsed="false">
      <c r="C6" s="0" t="s">
        <v>227</v>
      </c>
    </row>
    <row r="7" customFormat="false" ht="15" hidden="false" customHeight="false" outlineLevel="0" collapsed="false">
      <c r="C7" s="0" t="s">
        <v>228</v>
      </c>
    </row>
    <row r="8" customFormat="false" ht="15" hidden="false" customHeight="false" outlineLevel="0" collapsed="false">
      <c r="C8" s="0" t="s">
        <v>229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F76" activeCellId="0" sqref="F76"/>
    </sheetView>
  </sheetViews>
  <sheetFormatPr defaultColWidth="11.1562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1" width="5.01"/>
    <col collapsed="false" customWidth="false" hidden="false" outlineLevel="0" max="8" min="3" style="1" width="11.14"/>
    <col collapsed="false" customWidth="true" hidden="false" outlineLevel="0" max="9" min="9" style="1" width="8.33"/>
    <col collapsed="false" customWidth="false" hidden="false" outlineLevel="0" max="1024" min="10" style="1" width="11.14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</row>
    <row r="6" customFormat="false" ht="13.8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</row>
    <row r="7" customFormat="false" ht="31.5" hidden="false" customHeight="true" outlineLevel="0" collapsed="false">
      <c r="A7" s="2"/>
      <c r="B7" s="15" t="s">
        <v>5</v>
      </c>
      <c r="C7" s="3"/>
      <c r="D7" s="3"/>
      <c r="E7" s="3"/>
      <c r="F7" s="3"/>
      <c r="G7" s="3"/>
      <c r="H7" s="3"/>
      <c r="I7" s="3"/>
      <c r="J7" s="2"/>
    </row>
    <row r="8" customFormat="false" ht="15" hidden="false" customHeight="fals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</row>
    <row r="9" customFormat="false" ht="13.8" hidden="false" customHeight="fals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</row>
    <row r="10" customFormat="false" ht="22.85" hidden="false" customHeight="true" outlineLevel="0" collapsed="false">
      <c r="A10" s="2"/>
      <c r="B10" s="16" t="s">
        <v>6</v>
      </c>
      <c r="C10" s="17" t="s">
        <v>7</v>
      </c>
      <c r="D10" s="17"/>
      <c r="E10" s="17"/>
      <c r="F10" s="17"/>
      <c r="G10" s="17"/>
      <c r="H10" s="17"/>
      <c r="I10" s="17"/>
      <c r="J10" s="2"/>
    </row>
    <row r="11" customFormat="false" ht="38.25" hidden="false" customHeight="true" outlineLevel="0" collapsed="false">
      <c r="A11" s="2"/>
      <c r="B11" s="18"/>
      <c r="C11" s="19" t="s">
        <v>8</v>
      </c>
      <c r="D11" s="19"/>
      <c r="E11" s="19"/>
      <c r="F11" s="19"/>
      <c r="G11" s="19"/>
      <c r="H11" s="19"/>
      <c r="I11" s="19"/>
      <c r="J11" s="2"/>
    </row>
    <row r="12" customFormat="false" ht="13.8" hidden="false" customHeight="false" outlineLevel="0" collapsed="false">
      <c r="A12" s="2"/>
      <c r="B12" s="20"/>
      <c r="C12" s="20"/>
      <c r="D12" s="20"/>
      <c r="E12" s="20"/>
      <c r="F12" s="20"/>
      <c r="G12" s="20"/>
      <c r="H12" s="2"/>
      <c r="I12" s="0"/>
      <c r="J12" s="2"/>
    </row>
    <row r="13" s="10" customFormat="true" ht="21" hidden="false" customHeight="true" outlineLevel="0" collapsed="false">
      <c r="A13" s="7"/>
      <c r="B13" s="21" t="s">
        <v>9</v>
      </c>
      <c r="C13" s="22" t="s">
        <v>10</v>
      </c>
      <c r="D13" s="22"/>
      <c r="E13" s="23"/>
      <c r="F13" s="23"/>
      <c r="G13" s="11"/>
      <c r="H13" s="11"/>
      <c r="I13" s="7"/>
      <c r="J13" s="7"/>
    </row>
    <row r="14" customFormat="false" ht="24" hidden="false" customHeight="true" outlineLevel="0" collapsed="false">
      <c r="A14" s="7"/>
      <c r="B14" s="11"/>
      <c r="C14" s="22" t="s">
        <v>11</v>
      </c>
      <c r="D14" s="11"/>
      <c r="E14" s="11"/>
      <c r="F14" s="11"/>
      <c r="G14" s="11"/>
      <c r="H14" s="11"/>
      <c r="I14" s="7"/>
      <c r="J14" s="7"/>
    </row>
    <row r="15" customFormat="false" ht="24" hidden="false" customHeight="true" outlineLevel="0" collapsed="false">
      <c r="A15" s="7"/>
      <c r="B15" s="11"/>
      <c r="C15" s="22" t="s">
        <v>12</v>
      </c>
      <c r="D15" s="11"/>
      <c r="E15" s="11"/>
      <c r="F15" s="11"/>
      <c r="G15" s="11"/>
      <c r="H15" s="11"/>
      <c r="I15" s="7"/>
      <c r="J15" s="7"/>
    </row>
    <row r="16" customFormat="false" ht="24" hidden="false" customHeight="true" outlineLevel="0" collapsed="false">
      <c r="A16" s="7"/>
      <c r="B16" s="11"/>
      <c r="C16" s="22" t="s">
        <v>13</v>
      </c>
      <c r="D16" s="11"/>
      <c r="E16" s="11"/>
      <c r="F16" s="11"/>
      <c r="G16" s="11"/>
      <c r="H16" s="11"/>
      <c r="I16" s="7"/>
      <c r="J16" s="7"/>
    </row>
    <row r="17" customFormat="false" ht="24" hidden="false" customHeight="true" outlineLevel="0" collapsed="false">
      <c r="A17" s="7"/>
      <c r="B17" s="11"/>
      <c r="C17" s="22" t="s">
        <v>14</v>
      </c>
      <c r="D17" s="11"/>
      <c r="E17" s="11"/>
      <c r="F17" s="11"/>
      <c r="G17" s="11"/>
      <c r="H17" s="11"/>
      <c r="I17" s="7"/>
      <c r="J17" s="7"/>
    </row>
    <row r="18" customFormat="false" ht="24" hidden="false" customHeight="true" outlineLevel="0" collapsed="false">
      <c r="A18" s="7"/>
      <c r="B18" s="11"/>
      <c r="C18" s="22" t="s">
        <v>15</v>
      </c>
      <c r="D18" s="11"/>
      <c r="E18" s="11"/>
      <c r="F18" s="11"/>
      <c r="G18" s="11"/>
      <c r="H18" s="11"/>
      <c r="I18" s="7"/>
      <c r="J18" s="7"/>
    </row>
    <row r="19" customFormat="false" ht="24" hidden="false" customHeight="true" outlineLevel="0" collapsed="false">
      <c r="A19" s="7"/>
      <c r="B19" s="11"/>
      <c r="C19" s="22" t="s">
        <v>16</v>
      </c>
      <c r="D19" s="11"/>
      <c r="E19" s="11"/>
      <c r="F19" s="11"/>
      <c r="G19" s="11"/>
      <c r="H19" s="11"/>
      <c r="I19" s="7"/>
      <c r="J19" s="7"/>
    </row>
    <row r="20" customFormat="false" ht="24" hidden="false" customHeight="true" outlineLevel="0" collapsed="false">
      <c r="A20" s="7"/>
      <c r="B20" s="11"/>
      <c r="C20" s="22" t="s">
        <v>17</v>
      </c>
      <c r="D20" s="11"/>
      <c r="E20" s="11"/>
      <c r="F20" s="11"/>
      <c r="G20" s="11"/>
      <c r="H20" s="11"/>
      <c r="I20" s="7"/>
      <c r="J20" s="7"/>
    </row>
    <row r="21" customFormat="false" ht="24" hidden="false" customHeight="true" outlineLevel="0" collapsed="false">
      <c r="A21" s="7"/>
      <c r="B21" s="11"/>
      <c r="C21" s="22" t="s">
        <v>18</v>
      </c>
      <c r="D21" s="11"/>
      <c r="E21" s="11"/>
      <c r="F21" s="11"/>
      <c r="G21" s="11"/>
      <c r="H21" s="11"/>
      <c r="I21" s="7"/>
      <c r="J21" s="7"/>
    </row>
    <row r="22" customFormat="false" ht="15" hidden="false" customHeight="false" outlineLevel="0" collapsed="false">
      <c r="A22" s="2"/>
      <c r="B22" s="20"/>
      <c r="C22" s="20"/>
      <c r="D22" s="20"/>
      <c r="E22" s="20"/>
      <c r="F22" s="20"/>
      <c r="G22" s="20"/>
      <c r="H22" s="20"/>
      <c r="I22" s="2"/>
      <c r="J22" s="2"/>
    </row>
    <row r="23" customFormat="false" ht="36.75" hidden="false" customHeight="true" outlineLevel="0" collapsed="false">
      <c r="A23" s="2"/>
      <c r="B23" s="16" t="s">
        <v>19</v>
      </c>
      <c r="C23" s="17" t="s">
        <v>20</v>
      </c>
      <c r="D23" s="17"/>
      <c r="E23" s="17"/>
      <c r="F23" s="17"/>
      <c r="G23" s="17"/>
      <c r="H23" s="17"/>
      <c r="I23" s="17"/>
      <c r="J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customFormat="false" ht="1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customFormat="false" ht="1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customFormat="false" ht="1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</row>
    <row r="1048576" customFormat="false" ht="12.8" hidden="false" customHeight="false" outlineLevel="0" collapsed="false"/>
  </sheetData>
  <sheetProtection sheet="true" password="d294" objects="true" scenarios="true"/>
  <mergeCells count="3">
    <mergeCell ref="C10:I10"/>
    <mergeCell ref="C11:I11"/>
    <mergeCell ref="C23:I2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8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75.44"/>
    <col collapsed="false" customWidth="true" hidden="false" outlineLevel="0" max="3" min="3" style="1" width="16.41"/>
    <col collapsed="false" customWidth="true" hidden="false" outlineLevel="0" max="4" min="4" style="1" width="1.52"/>
    <col collapsed="false" customWidth="true" hidden="false" outlineLevel="0" max="5" min="5" style="24" width="16.41"/>
    <col collapsed="false" customWidth="true" hidden="false" outlineLevel="0" max="6" min="6" style="24" width="1.58"/>
    <col collapsed="false" customWidth="true" hidden="false" outlineLevel="0" max="7" min="7" style="24" width="16.41"/>
    <col collapsed="false" customWidth="true" hidden="false" outlineLevel="0" max="8" min="8" style="25" width="1.58"/>
    <col collapsed="false" customWidth="true" hidden="false" outlineLevel="0" max="9" min="9" style="1" width="16.36"/>
    <col collapsed="false" customWidth="true" hidden="false" outlineLevel="0" max="10" min="10" style="1" width="3.57"/>
    <col collapsed="false" customWidth="false" hidden="false" outlineLevel="0" max="1024" min="11" style="1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7"/>
      <c r="F1" s="27"/>
      <c r="G1" s="27"/>
      <c r="H1" s="28"/>
      <c r="I1" s="26"/>
      <c r="J1" s="26"/>
    </row>
    <row r="2" customFormat="false" ht="13.8" hidden="false" customHeight="false" outlineLevel="0" collapsed="false">
      <c r="A2" s="26"/>
      <c r="B2" s="26"/>
      <c r="C2" s="26"/>
      <c r="D2" s="26"/>
      <c r="E2" s="27"/>
      <c r="F2" s="27"/>
      <c r="G2" s="27"/>
      <c r="H2" s="28"/>
      <c r="I2" s="26"/>
      <c r="J2" s="26"/>
    </row>
    <row r="3" customFormat="false" ht="13.8" hidden="false" customHeight="false" outlineLevel="0" collapsed="false">
      <c r="A3" s="26"/>
      <c r="B3" s="26"/>
      <c r="C3" s="26"/>
      <c r="D3" s="26"/>
      <c r="E3" s="27"/>
      <c r="F3" s="27"/>
      <c r="G3" s="27"/>
      <c r="H3" s="28"/>
      <c r="I3" s="26"/>
      <c r="J3" s="26"/>
    </row>
    <row r="4" customFormat="false" ht="13.8" hidden="false" customHeight="false" outlineLevel="0" collapsed="false">
      <c r="A4" s="26"/>
      <c r="B4" s="26"/>
      <c r="C4" s="26"/>
      <c r="D4" s="26"/>
      <c r="E4" s="27"/>
      <c r="F4" s="27"/>
      <c r="G4" s="27"/>
      <c r="H4" s="28"/>
      <c r="I4" s="26"/>
      <c r="J4" s="26"/>
    </row>
    <row r="5" customFormat="false" ht="22.05" hidden="false" customHeight="false" outlineLevel="0" collapsed="false">
      <c r="A5" s="26"/>
      <c r="B5" s="29" t="s">
        <v>11</v>
      </c>
      <c r="C5" s="30"/>
      <c r="D5" s="30"/>
      <c r="E5" s="31"/>
      <c r="F5" s="31"/>
      <c r="G5" s="31"/>
      <c r="H5" s="3"/>
      <c r="I5" s="30"/>
      <c r="J5" s="26"/>
    </row>
    <row r="6" customFormat="false" ht="13.8" hidden="false" customHeight="false" outlineLevel="0" collapsed="false">
      <c r="A6" s="26"/>
      <c r="B6" s="26"/>
      <c r="C6" s="26"/>
      <c r="D6" s="26"/>
      <c r="E6" s="27"/>
      <c r="F6" s="27"/>
      <c r="G6" s="27"/>
      <c r="H6" s="28"/>
      <c r="I6" s="26"/>
      <c r="J6" s="26"/>
    </row>
    <row r="7" customFormat="false" ht="30" hidden="false" customHeight="true" outlineLevel="0" collapsed="false">
      <c r="A7" s="26"/>
      <c r="B7" s="32" t="s">
        <v>21</v>
      </c>
      <c r="C7" s="33"/>
      <c r="D7" s="33"/>
      <c r="E7" s="33"/>
      <c r="F7" s="33"/>
      <c r="G7" s="33"/>
      <c r="H7" s="33"/>
      <c r="I7" s="33"/>
      <c r="J7" s="26"/>
    </row>
    <row r="8" customFormat="false" ht="30" hidden="false" customHeight="true" outlineLevel="0" collapsed="false">
      <c r="A8" s="26"/>
      <c r="B8" s="32" t="s">
        <v>22</v>
      </c>
      <c r="C8" s="34"/>
      <c r="D8" s="34"/>
      <c r="E8" s="34"/>
      <c r="F8" s="34"/>
      <c r="G8" s="34"/>
      <c r="H8" s="34"/>
      <c r="I8" s="34"/>
      <c r="J8" s="26"/>
    </row>
    <row r="9" customFormat="false" ht="29.3" hidden="false" customHeight="true" outlineLevel="0" collapsed="false">
      <c r="A9" s="26"/>
      <c r="B9" s="35" t="s">
        <v>23</v>
      </c>
      <c r="C9" s="36"/>
      <c r="D9" s="36"/>
      <c r="E9" s="33"/>
      <c r="F9" s="27"/>
      <c r="G9" s="27"/>
      <c r="H9" s="28"/>
      <c r="I9" s="26"/>
      <c r="J9" s="26"/>
    </row>
    <row r="10" customFormat="false" ht="29.3" hidden="false" customHeight="true" outlineLevel="0" collapsed="false">
      <c r="A10" s="26"/>
      <c r="B10" s="35" t="s">
        <v>24</v>
      </c>
      <c r="C10" s="36"/>
      <c r="D10" s="36"/>
      <c r="E10" s="33"/>
      <c r="F10" s="27"/>
      <c r="G10" s="27"/>
      <c r="H10" s="28"/>
      <c r="I10" s="26"/>
      <c r="J10" s="26"/>
    </row>
    <row r="11" customFormat="false" ht="29.3" hidden="false" customHeight="true" outlineLevel="0" collapsed="false">
      <c r="A11" s="26"/>
      <c r="B11" s="35" t="s">
        <v>25</v>
      </c>
      <c r="C11" s="36"/>
      <c r="D11" s="36"/>
      <c r="E11" s="33"/>
      <c r="F11" s="27"/>
      <c r="G11" s="27"/>
      <c r="H11" s="28"/>
      <c r="I11" s="26"/>
      <c r="J11" s="26"/>
    </row>
    <row r="12" customFormat="false" ht="29.2" hidden="false" customHeight="true" outlineLevel="0" collapsed="false">
      <c r="A12" s="26"/>
      <c r="B12" s="35" t="s">
        <v>26</v>
      </c>
      <c r="C12" s="36"/>
      <c r="D12" s="36"/>
      <c r="E12" s="33"/>
      <c r="F12" s="27"/>
      <c r="G12" s="27"/>
      <c r="H12" s="28"/>
      <c r="I12" s="26"/>
      <c r="J12" s="26"/>
    </row>
    <row r="13" customFormat="false" ht="13.8" hidden="false" customHeight="false" outlineLevel="0" collapsed="false">
      <c r="A13" s="26"/>
      <c r="B13" s="26"/>
      <c r="C13" s="26"/>
      <c r="D13" s="26"/>
      <c r="E13" s="27"/>
      <c r="F13" s="27"/>
      <c r="G13" s="27"/>
      <c r="H13" s="28"/>
      <c r="I13" s="26"/>
      <c r="J13" s="26"/>
    </row>
    <row r="14" customFormat="false" ht="13.8" hidden="false" customHeight="false" outlineLevel="0" collapsed="false">
      <c r="A14" s="26"/>
      <c r="B14" s="26"/>
      <c r="C14" s="26"/>
      <c r="D14" s="26"/>
      <c r="E14" s="27"/>
      <c r="F14" s="27"/>
      <c r="G14" s="27"/>
      <c r="H14" s="28"/>
      <c r="I14" s="26"/>
      <c r="J14" s="26"/>
    </row>
    <row r="15" customFormat="false" ht="15" hidden="false" customHeight="false" outlineLevel="0" collapsed="false">
      <c r="A15" s="26"/>
      <c r="B15" s="37" t="s">
        <v>27</v>
      </c>
      <c r="C15" s="38"/>
      <c r="D15" s="38"/>
      <c r="E15" s="39"/>
      <c r="F15" s="39"/>
      <c r="G15" s="39"/>
      <c r="H15" s="40"/>
      <c r="I15" s="41"/>
      <c r="J15" s="26"/>
    </row>
    <row r="16" customFormat="false" ht="14.3" hidden="false" customHeight="true" outlineLevel="0" collapsed="false">
      <c r="A16" s="26"/>
      <c r="B16" s="42"/>
      <c r="C16" s="42"/>
      <c r="D16" s="42"/>
      <c r="E16" s="27"/>
      <c r="F16" s="27"/>
      <c r="G16" s="27"/>
      <c r="H16" s="28"/>
      <c r="I16" s="26"/>
      <c r="J16" s="26"/>
    </row>
    <row r="17" s="47" customFormat="true" ht="39.45" hidden="false" customHeight="true" outlineLevel="0" collapsed="false">
      <c r="A17" s="43"/>
      <c r="B17" s="44"/>
      <c r="C17" s="44"/>
      <c r="D17" s="44"/>
      <c r="E17" s="45" t="s">
        <v>28</v>
      </c>
      <c r="F17" s="46"/>
      <c r="G17" s="45" t="s">
        <v>29</v>
      </c>
      <c r="H17" s="46"/>
      <c r="I17" s="45" t="s">
        <v>30</v>
      </c>
      <c r="J17" s="43"/>
    </row>
    <row r="18" customFormat="false" ht="7.5" hidden="false" customHeight="true" outlineLevel="0" collapsed="false">
      <c r="A18" s="26"/>
      <c r="B18" s="48"/>
      <c r="C18" s="48"/>
      <c r="D18" s="48"/>
      <c r="E18" s="27"/>
      <c r="F18" s="28"/>
      <c r="G18" s="27"/>
      <c r="H18" s="28"/>
      <c r="I18" s="26"/>
      <c r="J18" s="26"/>
    </row>
    <row r="19" customFormat="false" ht="30" hidden="false" customHeight="true" outlineLevel="0" collapsed="false">
      <c r="A19" s="26"/>
      <c r="B19" s="49" t="s">
        <v>31</v>
      </c>
      <c r="C19" s="50"/>
      <c r="D19" s="51"/>
      <c r="E19" s="33"/>
      <c r="F19" s="52"/>
      <c r="G19" s="53" t="n">
        <v>35</v>
      </c>
      <c r="H19" s="54"/>
      <c r="I19" s="55" t="str">
        <f aca="false">IF(E19="","X",(IF(E19&gt;G19,("X"),("√"))))</f>
        <v>X</v>
      </c>
      <c r="J19" s="26"/>
    </row>
    <row r="20" customFormat="false" ht="13.8" hidden="false" customHeight="false" outlineLevel="0" collapsed="false">
      <c r="A20" s="26"/>
      <c r="B20" s="26"/>
      <c r="C20" s="26"/>
      <c r="D20" s="26"/>
      <c r="E20" s="27"/>
      <c r="F20" s="27"/>
      <c r="G20" s="27"/>
      <c r="H20" s="28"/>
      <c r="I20" s="26"/>
      <c r="J20" s="26"/>
    </row>
    <row r="21" customFormat="false" ht="13.8" hidden="false" customHeight="false" outlineLevel="0" collapsed="false">
      <c r="A21" s="26"/>
      <c r="B21" s="26"/>
      <c r="C21" s="26"/>
      <c r="D21" s="26"/>
      <c r="E21" s="27"/>
      <c r="F21" s="27"/>
      <c r="G21" s="27"/>
      <c r="H21" s="28"/>
      <c r="I21" s="26"/>
      <c r="J21" s="26"/>
    </row>
    <row r="22" customFormat="false" ht="15" hidden="false" customHeight="false" outlineLevel="0" collapsed="false">
      <c r="A22" s="26"/>
      <c r="B22" s="37" t="s">
        <v>32</v>
      </c>
      <c r="C22" s="38"/>
      <c r="D22" s="38"/>
      <c r="E22" s="39"/>
      <c r="F22" s="39"/>
      <c r="G22" s="39"/>
      <c r="H22" s="40"/>
      <c r="I22" s="41"/>
      <c r="J22" s="26"/>
    </row>
    <row r="23" customFormat="false" ht="15" hidden="false" customHeight="true" outlineLevel="0" collapsed="false">
      <c r="A23" s="26"/>
      <c r="B23" s="42"/>
      <c r="C23" s="42"/>
      <c r="D23" s="42"/>
      <c r="E23" s="27"/>
      <c r="F23" s="27"/>
      <c r="G23" s="27"/>
      <c r="H23" s="28"/>
      <c r="I23" s="26"/>
      <c r="J23" s="26"/>
    </row>
    <row r="24" customFormat="false" ht="39.45" hidden="false" customHeight="true" outlineLevel="0" collapsed="false">
      <c r="A24" s="26"/>
      <c r="B24" s="44"/>
      <c r="C24" s="44"/>
      <c r="D24" s="44"/>
      <c r="E24" s="45" t="s">
        <v>33</v>
      </c>
      <c r="F24" s="46"/>
      <c r="G24" s="45" t="s">
        <v>34</v>
      </c>
      <c r="H24" s="46"/>
      <c r="I24" s="45" t="s">
        <v>30</v>
      </c>
      <c r="J24" s="26"/>
    </row>
    <row r="25" customFormat="false" ht="6.8" hidden="false" customHeight="true" outlineLevel="0" collapsed="false">
      <c r="A25" s="26"/>
      <c r="B25" s="48"/>
      <c r="C25" s="48"/>
      <c r="D25" s="48"/>
      <c r="E25" s="27"/>
      <c r="F25" s="28"/>
      <c r="G25" s="27"/>
      <c r="H25" s="28"/>
      <c r="I25" s="26"/>
      <c r="J25" s="26"/>
    </row>
    <row r="26" customFormat="false" ht="33.85" hidden="false" customHeight="false" outlineLevel="0" collapsed="false">
      <c r="A26" s="26"/>
      <c r="B26" s="49" t="s">
        <v>35</v>
      </c>
      <c r="C26" s="50"/>
      <c r="D26" s="51"/>
      <c r="E26" s="33"/>
      <c r="F26" s="52"/>
      <c r="G26" s="53" t="n">
        <v>70</v>
      </c>
      <c r="H26" s="54"/>
      <c r="I26" s="55" t="str">
        <f aca="false">IF(E26="","X",(IF(E26&gt;G26,("X"),("√"))))</f>
        <v>X</v>
      </c>
      <c r="J26" s="26"/>
    </row>
    <row r="27" customFormat="false" ht="13.8" hidden="false" customHeight="false" outlineLevel="0" collapsed="false">
      <c r="A27" s="26"/>
      <c r="B27" s="26"/>
      <c r="C27" s="26"/>
      <c r="D27" s="26"/>
      <c r="E27" s="27"/>
      <c r="F27" s="27"/>
      <c r="G27" s="27"/>
      <c r="H27" s="28"/>
      <c r="I27" s="26"/>
      <c r="J27" s="26"/>
    </row>
    <row r="28" customFormat="false" ht="13.8" hidden="false" customHeight="false" outlineLevel="0" collapsed="false">
      <c r="A28" s="26"/>
      <c r="B28" s="26"/>
      <c r="C28" s="26"/>
      <c r="D28" s="26"/>
      <c r="E28" s="27"/>
      <c r="F28" s="27"/>
      <c r="G28" s="27"/>
      <c r="H28" s="28"/>
      <c r="I28" s="26"/>
      <c r="J28" s="26"/>
    </row>
    <row r="29" customFormat="false" ht="15" hidden="false" customHeight="false" outlineLevel="0" collapsed="false">
      <c r="A29" s="26"/>
      <c r="B29" s="37" t="s">
        <v>36</v>
      </c>
      <c r="C29" s="38"/>
      <c r="D29" s="38"/>
      <c r="E29" s="39"/>
      <c r="F29" s="39"/>
      <c r="G29" s="39"/>
      <c r="H29" s="40"/>
      <c r="I29" s="41"/>
      <c r="J29" s="26"/>
    </row>
    <row r="30" customFormat="false" ht="14.3" hidden="false" customHeight="true" outlineLevel="0" collapsed="false">
      <c r="A30" s="26"/>
      <c r="B30" s="26"/>
      <c r="C30" s="26"/>
      <c r="D30" s="26"/>
      <c r="E30" s="27"/>
      <c r="F30" s="27"/>
      <c r="G30" s="27"/>
      <c r="H30" s="28"/>
      <c r="I30" s="26"/>
      <c r="J30" s="26"/>
    </row>
    <row r="31" customFormat="false" ht="41.05" hidden="false" customHeight="true" outlineLevel="0" collapsed="false">
      <c r="A31" s="26"/>
      <c r="B31" s="26"/>
      <c r="C31" s="45" t="s">
        <v>37</v>
      </c>
      <c r="D31" s="26"/>
      <c r="E31" s="45" t="s">
        <v>38</v>
      </c>
      <c r="F31" s="46"/>
      <c r="G31" s="45" t="s">
        <v>39</v>
      </c>
      <c r="H31" s="46"/>
      <c r="I31" s="45" t="s">
        <v>30</v>
      </c>
      <c r="J31" s="26"/>
    </row>
    <row r="32" customFormat="false" ht="6.8" hidden="false" customHeight="true" outlineLevel="0" collapsed="false">
      <c r="A32" s="26"/>
      <c r="B32" s="26"/>
      <c r="C32" s="48"/>
      <c r="D32" s="26"/>
      <c r="E32" s="27"/>
      <c r="F32" s="28"/>
      <c r="G32" s="27"/>
      <c r="H32" s="28"/>
      <c r="I32" s="26"/>
      <c r="J32" s="26"/>
    </row>
    <row r="33" customFormat="false" ht="33.85" hidden="false" customHeight="false" outlineLevel="0" collapsed="false">
      <c r="A33" s="26"/>
      <c r="B33" s="49" t="s">
        <v>40</v>
      </c>
      <c r="C33" s="33"/>
      <c r="D33" s="51"/>
      <c r="E33" s="33"/>
      <c r="F33" s="52"/>
      <c r="G33" s="56" t="n">
        <f aca="false">IF(C33&lt;=1,0.48,IF(C33&gt;4,0.67,(0.48+(C33-1)*0.0633)))</f>
        <v>0.48</v>
      </c>
      <c r="H33" s="54"/>
      <c r="I33" s="55" t="str">
        <f aca="false">IF(E33="","X",(IF(E33&gt;G33,("X"),("√"))))</f>
        <v>X</v>
      </c>
      <c r="J33" s="26"/>
      <c r="K33" s="57"/>
    </row>
    <row r="34" customFormat="false" ht="14.3" hidden="false" customHeight="true" outlineLevel="0" collapsed="false">
      <c r="A34" s="26"/>
      <c r="B34" s="58"/>
      <c r="C34" s="58"/>
      <c r="D34" s="58"/>
      <c r="E34" s="27"/>
      <c r="F34" s="27"/>
      <c r="G34" s="27"/>
      <c r="H34" s="28"/>
      <c r="I34" s="26"/>
      <c r="J34" s="26"/>
    </row>
    <row r="35" customFormat="false" ht="41.8" hidden="false" customHeight="true" outlineLevel="0" collapsed="false">
      <c r="A35" s="26"/>
      <c r="B35" s="58"/>
      <c r="C35" s="58"/>
      <c r="D35" s="58"/>
      <c r="E35" s="45" t="s">
        <v>41</v>
      </c>
      <c r="F35" s="46"/>
      <c r="G35" s="45" t="s">
        <v>42</v>
      </c>
      <c r="H35" s="46"/>
      <c r="I35" s="45" t="s">
        <v>30</v>
      </c>
      <c r="J35" s="26"/>
    </row>
    <row r="36" customFormat="false" ht="6.8" hidden="false" customHeight="true" outlineLevel="0" collapsed="false">
      <c r="A36" s="26"/>
      <c r="B36" s="58"/>
      <c r="C36" s="58"/>
      <c r="D36" s="58"/>
      <c r="E36" s="27"/>
      <c r="F36" s="27"/>
      <c r="G36" s="27"/>
      <c r="H36" s="28"/>
      <c r="I36" s="26"/>
      <c r="J36" s="26"/>
    </row>
    <row r="37" customFormat="false" ht="33.85" hidden="false" customHeight="false" outlineLevel="0" collapsed="false">
      <c r="A37" s="26"/>
      <c r="B37" s="49" t="s">
        <v>43</v>
      </c>
      <c r="C37" s="59"/>
      <c r="D37" s="59"/>
      <c r="E37" s="60"/>
      <c r="F37" s="52"/>
      <c r="G37" s="53" t="n">
        <v>0.41</v>
      </c>
      <c r="H37" s="54"/>
      <c r="I37" s="55" t="str">
        <f aca="false">IF(E37="","~",(IF(E37&gt;G37,("X"),("√"))))</f>
        <v>~</v>
      </c>
      <c r="J37" s="26"/>
    </row>
    <row r="38" customFormat="false" ht="13.8" hidden="false" customHeight="false" outlineLevel="0" collapsed="false">
      <c r="A38" s="26"/>
      <c r="B38" s="26"/>
      <c r="C38" s="26"/>
      <c r="D38" s="26"/>
      <c r="E38" s="27"/>
      <c r="F38" s="27"/>
      <c r="G38" s="27"/>
      <c r="H38" s="28"/>
      <c r="I38" s="26"/>
      <c r="J38" s="26"/>
    </row>
    <row r="39" customFormat="false" ht="13.8" hidden="false" customHeight="false" outlineLevel="0" collapsed="false">
      <c r="A39" s="26"/>
      <c r="B39" s="26"/>
      <c r="C39" s="26"/>
      <c r="D39" s="26"/>
      <c r="E39" s="27"/>
      <c r="F39" s="27"/>
      <c r="G39" s="27"/>
      <c r="H39" s="28"/>
      <c r="I39" s="26"/>
      <c r="J39" s="26"/>
    </row>
    <row r="40" customFormat="false" ht="15" hidden="false" customHeight="false" outlineLevel="0" collapsed="false">
      <c r="A40" s="26"/>
      <c r="B40" s="37" t="s">
        <v>44</v>
      </c>
      <c r="C40" s="38"/>
      <c r="D40" s="38"/>
      <c r="E40" s="39"/>
      <c r="F40" s="39"/>
      <c r="G40" s="39"/>
      <c r="H40" s="40"/>
      <c r="I40" s="41"/>
      <c r="J40" s="26"/>
    </row>
    <row r="41" customFormat="false" ht="14.3" hidden="false" customHeight="true" outlineLevel="0" collapsed="false">
      <c r="A41" s="26"/>
      <c r="B41" s="26"/>
      <c r="C41" s="26"/>
      <c r="D41" s="26"/>
      <c r="E41" s="27"/>
      <c r="F41" s="27"/>
      <c r="G41" s="27"/>
      <c r="H41" s="28"/>
      <c r="I41" s="26"/>
      <c r="J41" s="26"/>
    </row>
    <row r="42" customFormat="false" ht="41.05" hidden="false" customHeight="true" outlineLevel="0" collapsed="false">
      <c r="A42" s="26"/>
      <c r="B42" s="26"/>
      <c r="C42" s="48"/>
      <c r="D42" s="26"/>
      <c r="E42" s="45" t="s">
        <v>45</v>
      </c>
      <c r="F42" s="46"/>
      <c r="G42" s="45" t="s">
        <v>46</v>
      </c>
      <c r="H42" s="46"/>
      <c r="I42" s="45" t="s">
        <v>30</v>
      </c>
      <c r="J42" s="26"/>
    </row>
    <row r="43" customFormat="false" ht="6.8" hidden="false" customHeight="true" outlineLevel="0" collapsed="false">
      <c r="A43" s="26"/>
      <c r="B43" s="26"/>
      <c r="C43" s="48"/>
      <c r="D43" s="26"/>
      <c r="E43" s="27"/>
      <c r="F43" s="28"/>
      <c r="G43" s="27"/>
      <c r="H43" s="28"/>
      <c r="I43" s="26"/>
      <c r="J43" s="26"/>
    </row>
    <row r="44" customFormat="false" ht="33.85" hidden="false" customHeight="false" outlineLevel="0" collapsed="false">
      <c r="A44" s="26"/>
      <c r="B44" s="49" t="s">
        <v>47</v>
      </c>
      <c r="C44" s="61"/>
      <c r="D44" s="51"/>
      <c r="E44" s="33"/>
      <c r="F44" s="52"/>
      <c r="G44" s="53" t="n">
        <v>2</v>
      </c>
      <c r="H44" s="54"/>
      <c r="I44" s="55" t="str">
        <f aca="false">IF(E44="","X",(IF(E44&gt;G44,("X"),("√"))))</f>
        <v>X</v>
      </c>
      <c r="J44" s="26"/>
    </row>
    <row r="45" customFormat="false" ht="13.8" hidden="false" customHeight="false" outlineLevel="0" collapsed="false">
      <c r="A45" s="26"/>
      <c r="B45" s="58"/>
      <c r="C45" s="58"/>
      <c r="D45" s="58"/>
      <c r="E45" s="27"/>
      <c r="F45" s="27"/>
      <c r="G45" s="27"/>
      <c r="H45" s="28"/>
      <c r="I45" s="26"/>
      <c r="J45" s="26"/>
    </row>
    <row r="46" customFormat="false" ht="13.8" hidden="false" customHeight="false" outlineLevel="0" collapsed="false">
      <c r="A46" s="26"/>
      <c r="B46" s="58"/>
      <c r="C46" s="58"/>
      <c r="D46" s="58"/>
      <c r="E46" s="27"/>
      <c r="F46" s="27"/>
      <c r="G46" s="27"/>
      <c r="H46" s="28"/>
      <c r="I46" s="26"/>
      <c r="J46" s="26"/>
    </row>
    <row r="47" customFormat="false" ht="15" hidden="false" customHeight="false" outlineLevel="0" collapsed="false">
      <c r="A47" s="26"/>
      <c r="B47" s="37" t="s">
        <v>48</v>
      </c>
      <c r="C47" s="38"/>
      <c r="D47" s="38"/>
      <c r="E47" s="39"/>
      <c r="F47" s="39"/>
      <c r="G47" s="39"/>
      <c r="H47" s="40"/>
      <c r="I47" s="41"/>
      <c r="J47" s="26"/>
    </row>
    <row r="48" customFormat="false" ht="15" hidden="false" customHeight="false" outlineLevel="0" collapsed="false">
      <c r="A48" s="26"/>
      <c r="B48" s="62"/>
      <c r="C48" s="63"/>
      <c r="D48" s="63"/>
      <c r="E48" s="64"/>
      <c r="F48" s="64"/>
      <c r="G48" s="64"/>
      <c r="H48" s="65"/>
      <c r="I48" s="42"/>
      <c r="J48" s="26"/>
    </row>
    <row r="49" customFormat="false" ht="35.5" hidden="false" customHeight="true" outlineLevel="0" collapsed="false">
      <c r="A49" s="26"/>
      <c r="B49" s="66"/>
      <c r="C49" s="48"/>
      <c r="D49" s="26"/>
      <c r="E49" s="45" t="s">
        <v>49</v>
      </c>
      <c r="F49" s="46"/>
      <c r="G49" s="45" t="s">
        <v>50</v>
      </c>
      <c r="H49" s="46"/>
      <c r="I49" s="45" t="s">
        <v>30</v>
      </c>
      <c r="J49" s="26"/>
    </row>
    <row r="50" customFormat="false" ht="6.8" hidden="false" customHeight="true" outlineLevel="0" collapsed="false">
      <c r="A50" s="26"/>
      <c r="B50" s="26"/>
      <c r="C50" s="48"/>
      <c r="D50" s="26"/>
      <c r="E50" s="27"/>
      <c r="F50" s="28"/>
      <c r="G50" s="27"/>
      <c r="H50" s="28"/>
      <c r="I50" s="26"/>
      <c r="J50" s="26"/>
    </row>
    <row r="51" customFormat="false" ht="33.85" hidden="false" customHeight="false" outlineLevel="0" collapsed="false">
      <c r="A51" s="26"/>
      <c r="B51" s="49" t="s">
        <v>51</v>
      </c>
      <c r="C51" s="61"/>
      <c r="D51" s="51"/>
      <c r="E51" s="34"/>
      <c r="F51" s="52"/>
      <c r="G51" s="67" t="str">
        <f aca="false">IF(E9="","",IF(E9&lt;=10,0,IF(AND(E9&gt;10,E9&lt;=30),1,IF(AND(E9&gt;30,E9&lt;50),2,IF(E9&gt;=50,3,)))))</f>
        <v/>
      </c>
      <c r="H51" s="54"/>
      <c r="I51" s="55" t="str">
        <f aca="false">IF(OR(G51="",G51="NO"),"~",(IF(E61&lt;G61,("X"),("√"))))</f>
        <v>~</v>
      </c>
      <c r="J51" s="26"/>
    </row>
    <row r="52" customFormat="false" ht="14.3" hidden="false" customHeight="true" outlineLevel="0" collapsed="false">
      <c r="A52" s="26"/>
      <c r="B52" s="26"/>
      <c r="C52" s="26"/>
      <c r="D52" s="26"/>
      <c r="E52" s="27"/>
      <c r="F52" s="27"/>
      <c r="G52" s="27"/>
      <c r="H52" s="28"/>
      <c r="I52" s="26"/>
      <c r="J52" s="26"/>
    </row>
    <row r="53" customFormat="false" ht="40.25" hidden="false" customHeight="true" outlineLevel="0" collapsed="false">
      <c r="A53" s="26"/>
      <c r="B53" s="68"/>
      <c r="C53" s="45" t="s">
        <v>37</v>
      </c>
      <c r="D53" s="26"/>
      <c r="E53" s="45" t="s">
        <v>52</v>
      </c>
      <c r="F53" s="46"/>
      <c r="G53" s="45" t="s">
        <v>53</v>
      </c>
      <c r="H53" s="46"/>
      <c r="I53" s="45" t="s">
        <v>30</v>
      </c>
      <c r="J53" s="26"/>
    </row>
    <row r="54" customFormat="false" ht="6.8" hidden="false" customHeight="true" outlineLevel="0" collapsed="false">
      <c r="A54" s="26"/>
      <c r="B54" s="26"/>
      <c r="C54" s="48"/>
      <c r="D54" s="26"/>
      <c r="E54" s="27"/>
      <c r="F54" s="28"/>
      <c r="G54" s="27"/>
      <c r="H54" s="28"/>
      <c r="I54" s="26"/>
      <c r="J54" s="26"/>
    </row>
    <row r="55" customFormat="false" ht="33.85" hidden="false" customHeight="false" outlineLevel="0" collapsed="false">
      <c r="A55" s="26"/>
      <c r="B55" s="49" t="s">
        <v>54</v>
      </c>
      <c r="C55" s="60"/>
      <c r="D55" s="51"/>
      <c r="E55" s="60"/>
      <c r="F55" s="52"/>
      <c r="G55" s="56" t="n">
        <f aca="false">IF(C55&lt;=2,6,IF(C55&gt;=4,3,(9-C55*1.5)))</f>
        <v>6</v>
      </c>
      <c r="H55" s="54"/>
      <c r="I55" s="55" t="str">
        <f aca="false">IF(OR(E55="",G51=0),"~",(IF(E55&gt;G55,("X"),("√"))))</f>
        <v>~</v>
      </c>
      <c r="J55" s="26"/>
    </row>
    <row r="56" customFormat="false" ht="33.85" hidden="false" customHeight="false" outlineLevel="0" collapsed="false">
      <c r="A56" s="26"/>
      <c r="B56" s="49" t="s">
        <v>55</v>
      </c>
      <c r="C56" s="60"/>
      <c r="D56" s="51"/>
      <c r="E56" s="60"/>
      <c r="F56" s="52"/>
      <c r="G56" s="56" t="n">
        <f aca="false">IF(C56&lt;=2,6,IF(C56&gt;=4,3,(9-C56*1.5)))</f>
        <v>6</v>
      </c>
      <c r="H56" s="54"/>
      <c r="I56" s="55" t="str">
        <f aca="false">IF(OR(E56="",G51=0),"~",(IF(E56&gt;G56,("X"),("√"))))</f>
        <v>~</v>
      </c>
      <c r="J56" s="26"/>
    </row>
    <row r="57" customFormat="false" ht="33.85" hidden="false" customHeight="false" outlineLevel="0" collapsed="false">
      <c r="A57" s="26"/>
      <c r="B57" s="49" t="s">
        <v>56</v>
      </c>
      <c r="C57" s="60"/>
      <c r="D57" s="51"/>
      <c r="E57" s="60"/>
      <c r="F57" s="52"/>
      <c r="G57" s="56" t="n">
        <f aca="false">IF(C57&lt;=2,6,IF(C57&gt;=4,3,(9-C57*1.5)))</f>
        <v>6</v>
      </c>
      <c r="H57" s="54"/>
      <c r="I57" s="55" t="str">
        <f aca="false">IF(OR(E57="",G51=0),"~",(IF(E57&gt;G57,("X"),("√"))))</f>
        <v>~</v>
      </c>
      <c r="J57" s="26"/>
    </row>
    <row r="58" customFormat="false" ht="13.8" hidden="false" customHeight="false" outlineLevel="0" collapsed="false">
      <c r="A58" s="26"/>
      <c r="B58" s="26"/>
      <c r="C58" s="26"/>
      <c r="D58" s="26"/>
      <c r="E58" s="27"/>
      <c r="F58" s="27"/>
      <c r="G58" s="27"/>
      <c r="H58" s="28"/>
      <c r="I58" s="26"/>
      <c r="J58" s="26"/>
    </row>
    <row r="59" customFormat="false" ht="37" hidden="false" customHeight="true" outlineLevel="0" collapsed="false">
      <c r="A59" s="26"/>
      <c r="B59" s="26"/>
      <c r="C59" s="48"/>
      <c r="D59" s="26"/>
      <c r="E59" s="45" t="s">
        <v>49</v>
      </c>
      <c r="F59" s="46"/>
      <c r="G59" s="45" t="s">
        <v>57</v>
      </c>
      <c r="H59" s="46"/>
      <c r="I59" s="45" t="s">
        <v>30</v>
      </c>
      <c r="J59" s="26"/>
    </row>
    <row r="60" customFormat="false" ht="8.3" hidden="false" customHeight="true" outlineLevel="0" collapsed="false">
      <c r="A60" s="26"/>
      <c r="B60" s="26"/>
      <c r="C60" s="48"/>
      <c r="D60" s="26"/>
      <c r="E60" s="27"/>
      <c r="F60" s="28"/>
      <c r="G60" s="27"/>
      <c r="H60" s="28"/>
      <c r="I60" s="26"/>
      <c r="J60" s="26"/>
    </row>
    <row r="61" customFormat="false" ht="33.85" hidden="false" customHeight="false" outlineLevel="0" collapsed="false">
      <c r="A61" s="26"/>
      <c r="B61" s="49" t="s">
        <v>58</v>
      </c>
      <c r="C61" s="61"/>
      <c r="D61" s="51"/>
      <c r="E61" s="69"/>
      <c r="F61" s="52"/>
      <c r="G61" s="56" t="str">
        <f aca="false">IF(E9="","",(IF(E9&lt;10,("SI"),("NO"))))</f>
        <v/>
      </c>
      <c r="H61" s="54"/>
      <c r="I61" s="55" t="str">
        <f aca="false">IF(OR(G61="",G61="NO",),"~",(IF(G61=E61,("√"),("X"))))</f>
        <v>~</v>
      </c>
      <c r="J61" s="26"/>
      <c r="K61" s="57"/>
    </row>
    <row r="62" customFormat="false" ht="13.8" hidden="false" customHeight="false" outlineLevel="0" collapsed="false">
      <c r="A62" s="26"/>
      <c r="B62" s="26"/>
      <c r="C62" s="26"/>
      <c r="D62" s="26"/>
      <c r="E62" s="27"/>
      <c r="F62" s="27"/>
      <c r="G62" s="27"/>
      <c r="H62" s="28"/>
      <c r="I62" s="26"/>
      <c r="J62" s="26"/>
      <c r="K62" s="57"/>
    </row>
    <row r="63" customFormat="false" ht="13.8" hidden="false" customHeight="false" outlineLevel="0" collapsed="false">
      <c r="A63" s="26"/>
      <c r="B63" s="26"/>
      <c r="C63" s="26"/>
      <c r="D63" s="26"/>
      <c r="E63" s="27"/>
      <c r="F63" s="27"/>
      <c r="G63" s="27"/>
      <c r="H63" s="28"/>
      <c r="I63" s="26"/>
      <c r="J63" s="26"/>
    </row>
    <row r="64" customFormat="false" ht="15" hidden="false" customHeight="false" outlineLevel="0" collapsed="false">
      <c r="A64" s="26"/>
      <c r="B64" s="37" t="s">
        <v>59</v>
      </c>
      <c r="C64" s="38"/>
      <c r="D64" s="38"/>
      <c r="E64" s="39"/>
      <c r="F64" s="39"/>
      <c r="G64" s="39"/>
      <c r="H64" s="40"/>
      <c r="I64" s="41"/>
      <c r="J64" s="26"/>
    </row>
    <row r="65" customFormat="false" ht="13.8" hidden="false" customHeight="false" outlineLevel="0" collapsed="false">
      <c r="A65" s="26"/>
      <c r="B65" s="26"/>
      <c r="C65" s="26"/>
      <c r="D65" s="26"/>
      <c r="E65" s="27"/>
      <c r="F65" s="27"/>
      <c r="G65" s="27"/>
      <c r="H65" s="28"/>
      <c r="I65" s="26"/>
      <c r="J65" s="26"/>
    </row>
    <row r="66" customFormat="false" ht="36" hidden="false" customHeight="false" outlineLevel="0" collapsed="false">
      <c r="A66" s="26"/>
      <c r="B66" s="66"/>
      <c r="C66" s="48"/>
      <c r="D66" s="66"/>
      <c r="E66" s="45" t="s">
        <v>60</v>
      </c>
      <c r="F66" s="46"/>
      <c r="G66" s="45" t="s">
        <v>61</v>
      </c>
      <c r="H66" s="46"/>
      <c r="I66" s="45" t="s">
        <v>30</v>
      </c>
      <c r="J66" s="26"/>
    </row>
    <row r="67" customFormat="false" ht="7.5" hidden="false" customHeight="true" outlineLevel="0" collapsed="false">
      <c r="A67" s="26"/>
      <c r="B67" s="26"/>
      <c r="C67" s="48"/>
      <c r="D67" s="26"/>
      <c r="E67" s="27"/>
      <c r="F67" s="28"/>
      <c r="G67" s="27"/>
      <c r="H67" s="28"/>
      <c r="I67" s="26"/>
      <c r="J67" s="26"/>
    </row>
    <row r="68" customFormat="false" ht="33.85" hidden="false" customHeight="false" outlineLevel="0" collapsed="false">
      <c r="A68" s="26"/>
      <c r="B68" s="51" t="s">
        <v>62</v>
      </c>
      <c r="C68" s="61"/>
      <c r="D68" s="51"/>
      <c r="E68" s="34"/>
      <c r="F68" s="52"/>
      <c r="G68" s="56" t="str">
        <f aca="false">IF(AND(E9="",E10="",E11=""),"",IF(OR(AND(E9&gt;25,E12&gt;3),E10&gt;2000,E11&gt;2500),"SI","NO"))</f>
        <v/>
      </c>
      <c r="H68" s="54"/>
      <c r="I68" s="55" t="str">
        <f aca="false">IF(G68="","~",IF(G68="NO","~",(IF(E68=G68,("√"),("X")))))</f>
        <v>~</v>
      </c>
      <c r="J68" s="26"/>
      <c r="K68" s="57"/>
    </row>
    <row r="69" customFormat="false" ht="13.8" hidden="false" customHeight="false" outlineLevel="0" collapsed="false">
      <c r="A69" s="26"/>
      <c r="B69" s="26"/>
      <c r="C69" s="26"/>
      <c r="D69" s="26"/>
      <c r="E69" s="27"/>
      <c r="F69" s="27"/>
      <c r="G69" s="27"/>
      <c r="H69" s="28"/>
      <c r="I69" s="26"/>
      <c r="J69" s="26"/>
    </row>
    <row r="70" customFormat="false" ht="13.8" hidden="false" customHeight="false" outlineLevel="0" collapsed="false">
      <c r="A70" s="26"/>
      <c r="B70" s="26"/>
      <c r="C70" s="26"/>
      <c r="D70" s="26"/>
      <c r="E70" s="27"/>
      <c r="F70" s="27"/>
      <c r="G70" s="27"/>
      <c r="H70" s="28"/>
      <c r="I70" s="26"/>
      <c r="J70" s="26"/>
    </row>
    <row r="71" customFormat="false" ht="15" hidden="false" customHeight="false" outlineLevel="0" collapsed="false">
      <c r="A71" s="26"/>
      <c r="B71" s="37" t="s">
        <v>63</v>
      </c>
      <c r="C71" s="38"/>
      <c r="D71" s="38"/>
      <c r="E71" s="39"/>
      <c r="F71" s="39"/>
      <c r="G71" s="39"/>
      <c r="H71" s="40"/>
      <c r="I71" s="41"/>
      <c r="J71" s="26"/>
    </row>
    <row r="72" customFormat="false" ht="13.8" hidden="false" customHeight="false" outlineLevel="0" collapsed="false">
      <c r="A72" s="26"/>
      <c r="B72" s="26"/>
      <c r="C72" s="26"/>
      <c r="D72" s="26"/>
      <c r="E72" s="27"/>
      <c r="F72" s="27"/>
      <c r="G72" s="27"/>
      <c r="H72" s="28"/>
      <c r="I72" s="26"/>
      <c r="J72" s="26"/>
    </row>
    <row r="73" customFormat="false" ht="36" hidden="false" customHeight="false" outlineLevel="0" collapsed="false">
      <c r="A73" s="26"/>
      <c r="B73" s="66"/>
      <c r="C73" s="48"/>
      <c r="D73" s="66"/>
      <c r="E73" s="45" t="s">
        <v>60</v>
      </c>
      <c r="F73" s="70"/>
      <c r="G73" s="45" t="s">
        <v>61</v>
      </c>
      <c r="H73" s="70"/>
      <c r="I73" s="45" t="s">
        <v>30</v>
      </c>
      <c r="J73" s="26"/>
    </row>
    <row r="74" customFormat="false" ht="7.5" hidden="false" customHeight="true" outlineLevel="0" collapsed="false">
      <c r="A74" s="26"/>
      <c r="B74" s="26"/>
      <c r="C74" s="48"/>
      <c r="D74" s="26"/>
      <c r="E74" s="27"/>
      <c r="F74" s="28"/>
      <c r="G74" s="27"/>
      <c r="H74" s="28"/>
      <c r="I74" s="26"/>
      <c r="J74" s="26"/>
    </row>
    <row r="75" customFormat="false" ht="33.85" hidden="false" customHeight="false" outlineLevel="0" collapsed="false">
      <c r="A75" s="26"/>
      <c r="B75" s="49" t="s">
        <v>64</v>
      </c>
      <c r="C75" s="61"/>
      <c r="D75" s="51"/>
      <c r="E75" s="34"/>
      <c r="F75" s="52"/>
      <c r="G75" s="56" t="s">
        <v>65</v>
      </c>
      <c r="H75" s="54"/>
      <c r="I75" s="55" t="str">
        <f aca="false">IF(G75="","~",(IF(E75=G75,("√"),("X"))))</f>
        <v>X</v>
      </c>
      <c r="J75" s="26"/>
      <c r="K75" s="57"/>
    </row>
    <row r="76" customFormat="false" ht="29.3" hidden="false" customHeight="true" outlineLevel="0" collapsed="false">
      <c r="A76" s="26"/>
      <c r="B76" s="49" t="s">
        <v>66</v>
      </c>
      <c r="C76" s="36"/>
      <c r="D76" s="36"/>
      <c r="E76" s="34"/>
      <c r="F76" s="52"/>
      <c r="G76" s="56" t="s">
        <v>65</v>
      </c>
      <c r="H76" s="54"/>
      <c r="I76" s="55" t="str">
        <f aca="false">IF(G76="","~",(IF(E76=G76,("√"),("X"))))</f>
        <v>X</v>
      </c>
      <c r="J76" s="26"/>
      <c r="K76" s="57"/>
    </row>
    <row r="77" customFormat="false" ht="13.8" hidden="false" customHeight="false" outlineLevel="0" collapsed="false">
      <c r="A77" s="26"/>
      <c r="B77" s="26"/>
      <c r="C77" s="26"/>
      <c r="D77" s="26"/>
      <c r="E77" s="27"/>
      <c r="F77" s="27"/>
      <c r="G77" s="27"/>
      <c r="H77" s="28"/>
      <c r="I77" s="26"/>
      <c r="J77" s="26"/>
    </row>
    <row r="78" customFormat="false" ht="13.8" hidden="false" customHeight="false" outlineLevel="0" collapsed="false">
      <c r="A78" s="26"/>
      <c r="B78" s="26"/>
      <c r="C78" s="26"/>
      <c r="D78" s="26"/>
      <c r="E78" s="27"/>
      <c r="F78" s="27"/>
      <c r="G78" s="27"/>
      <c r="H78" s="28"/>
      <c r="I78" s="26"/>
      <c r="J78" s="26"/>
    </row>
    <row r="79" customFormat="false" ht="27" hidden="false" customHeight="true" outlineLevel="0" collapsed="false">
      <c r="A79" s="26"/>
      <c r="B79" s="37" t="s">
        <v>67</v>
      </c>
      <c r="C79" s="38"/>
      <c r="D79" s="38"/>
      <c r="E79" s="39"/>
      <c r="F79" s="39"/>
      <c r="G79" s="39"/>
      <c r="H79" s="40"/>
      <c r="I79" s="41"/>
      <c r="J79" s="26"/>
    </row>
    <row r="80" customFormat="false" ht="14.3" hidden="false" customHeight="true" outlineLevel="0" collapsed="false">
      <c r="A80" s="26"/>
      <c r="B80" s="26"/>
      <c r="C80" s="26"/>
      <c r="D80" s="26"/>
      <c r="E80" s="27"/>
      <c r="F80" s="28"/>
      <c r="G80" s="27"/>
      <c r="H80" s="28"/>
      <c r="I80" s="26"/>
      <c r="J80" s="26"/>
    </row>
    <row r="81" customFormat="false" ht="35.25" hidden="false" customHeight="true" outlineLevel="0" collapsed="false">
      <c r="A81" s="26"/>
      <c r="B81" s="26"/>
      <c r="C81" s="26"/>
      <c r="D81" s="26"/>
      <c r="E81" s="45" t="s">
        <v>68</v>
      </c>
      <c r="F81" s="28"/>
      <c r="G81" s="27"/>
      <c r="H81" s="28"/>
      <c r="I81" s="26"/>
      <c r="J81" s="26"/>
    </row>
    <row r="82" customFormat="false" ht="8.25" hidden="false" customHeight="true" outlineLevel="0" collapsed="false">
      <c r="A82" s="26"/>
      <c r="B82" s="71"/>
      <c r="C82" s="26"/>
      <c r="D82" s="26"/>
      <c r="E82" s="27"/>
      <c r="F82" s="28"/>
      <c r="G82" s="27"/>
      <c r="H82" s="28"/>
      <c r="I82" s="26"/>
      <c r="J82" s="26"/>
    </row>
    <row r="83" customFormat="false" ht="33.75" hidden="false" customHeight="true" outlineLevel="0" collapsed="false">
      <c r="A83" s="26"/>
      <c r="B83" s="49" t="s">
        <v>69</v>
      </c>
      <c r="C83" s="36"/>
      <c r="D83" s="36"/>
      <c r="E83" s="33"/>
      <c r="F83" s="28"/>
      <c r="G83" s="27"/>
      <c r="H83" s="28"/>
      <c r="I83" s="26"/>
      <c r="J83" s="26"/>
    </row>
    <row r="84" customFormat="false" ht="33.75" hidden="false" customHeight="true" outlineLevel="0" collapsed="false">
      <c r="A84" s="26"/>
      <c r="B84" s="49" t="s">
        <v>70</v>
      </c>
      <c r="C84" s="36"/>
      <c r="D84" s="36"/>
      <c r="E84" s="34"/>
      <c r="F84" s="28"/>
      <c r="G84" s="27"/>
      <c r="H84" s="28"/>
      <c r="I84" s="26"/>
      <c r="J84" s="26"/>
    </row>
    <row r="85" customFormat="false" ht="14.3" hidden="false" customHeight="true" outlineLevel="0" collapsed="false">
      <c r="A85" s="26"/>
      <c r="B85" s="26"/>
      <c r="C85" s="26"/>
      <c r="D85" s="26"/>
      <c r="E85" s="27"/>
      <c r="F85" s="28"/>
      <c r="G85" s="27"/>
      <c r="H85" s="28"/>
      <c r="I85" s="26"/>
      <c r="J85" s="26"/>
    </row>
    <row r="86" customFormat="false" ht="35.5" hidden="false" customHeight="true" outlineLevel="0" collapsed="false">
      <c r="A86" s="26"/>
      <c r="B86" s="72"/>
      <c r="C86" s="72"/>
      <c r="D86" s="72"/>
      <c r="E86" s="45" t="s">
        <v>68</v>
      </c>
      <c r="F86" s="46"/>
      <c r="G86" s="45" t="s">
        <v>71</v>
      </c>
      <c r="H86" s="46"/>
      <c r="I86" s="45" t="s">
        <v>30</v>
      </c>
      <c r="J86" s="26"/>
    </row>
    <row r="87" customFormat="false" ht="7.5" hidden="false" customHeight="true" outlineLevel="0" collapsed="false">
      <c r="A87" s="26"/>
      <c r="B87" s="26"/>
      <c r="C87" s="26"/>
      <c r="D87" s="26"/>
      <c r="E87" s="27"/>
      <c r="F87" s="28"/>
      <c r="G87" s="27"/>
      <c r="H87" s="28"/>
      <c r="I87" s="26"/>
      <c r="J87" s="26"/>
    </row>
    <row r="88" customFormat="false" ht="33.85" hidden="false" customHeight="false" outlineLevel="0" collapsed="false">
      <c r="A88" s="26"/>
      <c r="B88" s="49" t="s">
        <v>72</v>
      </c>
      <c r="C88" s="59"/>
      <c r="D88" s="59"/>
      <c r="E88" s="69"/>
      <c r="F88" s="52"/>
      <c r="G88" s="73" t="str">
        <f aca="false">IF(E83="","",IF(E83&gt;100,70))</f>
        <v/>
      </c>
      <c r="H88" s="54"/>
      <c r="I88" s="55" t="str">
        <f aca="false">IF(G88="","~",(IF(E88&lt;G88,("X"),("√"))))</f>
        <v>~</v>
      </c>
      <c r="J88" s="26"/>
    </row>
    <row r="89" customFormat="false" ht="33.85" hidden="false" customHeight="false" outlineLevel="0" collapsed="false">
      <c r="A89" s="26"/>
      <c r="B89" s="74" t="s">
        <v>73</v>
      </c>
      <c r="C89" s="75"/>
      <c r="D89" s="75"/>
      <c r="E89" s="69"/>
      <c r="F89" s="52"/>
      <c r="G89" s="73" t="str">
        <f aca="false">IF(E84="","",IF(E84="SI",100))</f>
        <v/>
      </c>
      <c r="H89" s="54"/>
      <c r="I89" s="55" t="str">
        <f aca="false">IF(G89="","~",(IF(E89&lt;G89,("X"),("√"))))</f>
        <v>~</v>
      </c>
      <c r="J89" s="26"/>
    </row>
    <row r="90" customFormat="false" ht="13.8" hidden="false" customHeight="false" outlineLevel="0" collapsed="false">
      <c r="A90" s="26"/>
      <c r="B90" s="26"/>
      <c r="C90" s="26"/>
      <c r="D90" s="26"/>
      <c r="E90" s="27"/>
      <c r="F90" s="27"/>
      <c r="G90" s="27"/>
      <c r="H90" s="28"/>
      <c r="I90" s="26"/>
      <c r="J90" s="26"/>
    </row>
    <row r="91" customFormat="false" ht="13.8" hidden="false" customHeight="false" outlineLevel="0" collapsed="false">
      <c r="A91" s="26"/>
      <c r="B91" s="26"/>
      <c r="C91" s="26"/>
      <c r="D91" s="26"/>
      <c r="E91" s="27"/>
      <c r="F91" s="27"/>
      <c r="G91" s="27"/>
      <c r="H91" s="28"/>
      <c r="I91" s="26"/>
      <c r="J91" s="26"/>
    </row>
    <row r="92" customFormat="false" ht="27" hidden="false" customHeight="true" outlineLevel="0" collapsed="false">
      <c r="A92" s="26"/>
      <c r="B92" s="37" t="s">
        <v>74</v>
      </c>
      <c r="C92" s="38"/>
      <c r="D92" s="38"/>
      <c r="E92" s="39"/>
      <c r="F92" s="39"/>
      <c r="G92" s="39"/>
      <c r="H92" s="40"/>
      <c r="I92" s="41"/>
      <c r="J92" s="26"/>
    </row>
    <row r="93" customFormat="false" ht="14.15" hidden="false" customHeight="true" outlineLevel="0" collapsed="false">
      <c r="A93" s="26"/>
      <c r="B93" s="26"/>
      <c r="C93" s="26"/>
      <c r="D93" s="26"/>
      <c r="E93" s="27"/>
      <c r="F93" s="27"/>
      <c r="G93" s="27"/>
      <c r="H93" s="28"/>
      <c r="I93" s="26"/>
      <c r="J93" s="26"/>
    </row>
    <row r="94" customFormat="false" ht="35.5" hidden="false" customHeight="true" outlineLevel="0" collapsed="false">
      <c r="A94" s="26"/>
      <c r="B94" s="72"/>
      <c r="C94" s="72"/>
      <c r="D94" s="72"/>
      <c r="E94" s="45" t="s">
        <v>68</v>
      </c>
      <c r="F94" s="46"/>
      <c r="G94" s="76"/>
      <c r="H94" s="76"/>
      <c r="I94" s="76"/>
      <c r="J94" s="26"/>
    </row>
    <row r="95" customFormat="false" ht="5.1" hidden="false" customHeight="true" outlineLevel="0" collapsed="false">
      <c r="A95" s="26"/>
      <c r="B95" s="26"/>
      <c r="C95" s="26"/>
      <c r="D95" s="26"/>
      <c r="E95" s="27"/>
      <c r="F95" s="28"/>
      <c r="G95" s="76"/>
      <c r="H95" s="76"/>
      <c r="I95" s="76"/>
      <c r="J95" s="26"/>
    </row>
    <row r="96" customFormat="false" ht="35.25" hidden="false" customHeight="true" outlineLevel="0" collapsed="false">
      <c r="A96" s="26"/>
      <c r="B96" s="59" t="s">
        <v>75</v>
      </c>
      <c r="C96" s="59"/>
      <c r="D96" s="59"/>
      <c r="E96" s="34"/>
      <c r="F96" s="27"/>
      <c r="G96" s="76"/>
      <c r="H96" s="76"/>
      <c r="I96" s="76"/>
      <c r="J96" s="26"/>
    </row>
    <row r="97" customFormat="false" ht="35.25" hidden="false" customHeight="true" outlineLevel="0" collapsed="false">
      <c r="A97" s="26"/>
      <c r="B97" s="59" t="s">
        <v>76</v>
      </c>
      <c r="C97" s="59"/>
      <c r="D97" s="59"/>
      <c r="E97" s="33"/>
      <c r="F97" s="27"/>
      <c r="G97" s="76"/>
      <c r="H97" s="76"/>
      <c r="I97" s="76"/>
      <c r="J97" s="26"/>
    </row>
    <row r="98" customFormat="false" ht="13.8" hidden="false" customHeight="false" outlineLevel="0" collapsed="false">
      <c r="A98" s="26"/>
      <c r="B98" s="26"/>
      <c r="C98" s="26"/>
      <c r="D98" s="26"/>
      <c r="E98" s="27"/>
      <c r="F98" s="27"/>
      <c r="G98" s="27"/>
      <c r="H98" s="28"/>
      <c r="I98" s="26"/>
      <c r="J98" s="26"/>
    </row>
    <row r="99" customFormat="false" ht="13.8" hidden="false" customHeight="false" outlineLevel="0" collapsed="false">
      <c r="A99" s="26"/>
      <c r="B99" s="26"/>
      <c r="C99" s="26"/>
      <c r="D99" s="26"/>
      <c r="E99" s="27"/>
      <c r="F99" s="27"/>
      <c r="G99" s="27"/>
      <c r="H99" s="28"/>
      <c r="I99" s="26"/>
      <c r="J99" s="26"/>
    </row>
    <row r="100" customFormat="false" ht="27" hidden="false" customHeight="true" outlineLevel="0" collapsed="false">
      <c r="A100" s="26"/>
      <c r="B100" s="37" t="s">
        <v>77</v>
      </c>
      <c r="C100" s="38"/>
      <c r="D100" s="38"/>
      <c r="E100" s="39"/>
      <c r="F100" s="39"/>
      <c r="G100" s="39"/>
      <c r="H100" s="40"/>
      <c r="I100" s="41"/>
      <c r="J100" s="26"/>
    </row>
    <row r="101" customFormat="false" ht="5.1" hidden="false" customHeight="true" outlineLevel="0" collapsed="false">
      <c r="A101" s="26"/>
      <c r="B101" s="77"/>
      <c r="C101" s="77"/>
      <c r="D101" s="77"/>
      <c r="E101" s="78"/>
      <c r="F101" s="77"/>
      <c r="G101" s="79"/>
      <c r="H101" s="79"/>
      <c r="I101" s="76"/>
      <c r="J101" s="26"/>
    </row>
    <row r="102" customFormat="false" ht="14.15" hidden="false" customHeight="true" outlineLevel="0" collapsed="false">
      <c r="A102" s="26"/>
      <c r="B102" s="77"/>
      <c r="C102" s="77"/>
      <c r="D102" s="77"/>
      <c r="E102" s="78"/>
      <c r="F102" s="77"/>
      <c r="G102" s="79"/>
      <c r="H102" s="79"/>
      <c r="I102" s="76"/>
      <c r="J102" s="26"/>
    </row>
    <row r="103" s="10" customFormat="true" ht="35.1" hidden="false" customHeight="true" outlineLevel="0" collapsed="false">
      <c r="A103" s="58"/>
      <c r="B103" s="78" t="s">
        <v>78</v>
      </c>
      <c r="C103" s="78"/>
      <c r="D103" s="78"/>
      <c r="E103" s="80" t="n">
        <f aca="false">COUNTIF($I$18:$I$91,("√"))</f>
        <v>0</v>
      </c>
      <c r="F103" s="78"/>
      <c r="G103" s="81" t="s">
        <v>79</v>
      </c>
      <c r="H103" s="79"/>
      <c r="I103" s="76"/>
      <c r="J103" s="58"/>
    </row>
    <row r="104" customFormat="false" ht="5.1" hidden="false" customHeight="true" outlineLevel="0" collapsed="false">
      <c r="A104" s="26"/>
      <c r="B104" s="26"/>
      <c r="C104" s="26"/>
      <c r="D104" s="26"/>
      <c r="E104" s="27"/>
      <c r="F104" s="28"/>
      <c r="G104" s="76"/>
      <c r="H104" s="76"/>
      <c r="I104" s="76"/>
      <c r="J104" s="26"/>
    </row>
    <row r="105" s="10" customFormat="true" ht="35.1" hidden="false" customHeight="true" outlineLevel="0" collapsed="false">
      <c r="A105" s="58"/>
      <c r="B105" s="78" t="s">
        <v>80</v>
      </c>
      <c r="C105" s="78"/>
      <c r="D105" s="78"/>
      <c r="E105" s="82" t="n">
        <f aca="false">COUNTIF($I$18:$I$97,("X"))</f>
        <v>6</v>
      </c>
      <c r="F105" s="78"/>
      <c r="G105" s="81" t="s">
        <v>81</v>
      </c>
      <c r="H105" s="79"/>
      <c r="I105" s="76"/>
      <c r="J105" s="58"/>
    </row>
    <row r="106" customFormat="false" ht="16.5" hidden="false" customHeight="true" outlineLevel="0" collapsed="false">
      <c r="A106" s="26"/>
      <c r="B106" s="77"/>
      <c r="C106" s="77"/>
      <c r="D106" s="77"/>
      <c r="E106" s="78"/>
      <c r="F106" s="77"/>
      <c r="G106" s="79"/>
      <c r="H106" s="79"/>
      <c r="I106" s="76"/>
      <c r="J106" s="26"/>
    </row>
    <row r="107" customFormat="false" ht="35.25" hidden="false" customHeight="true" outlineLevel="0" collapsed="false">
      <c r="A107" s="26"/>
      <c r="B107" s="83" t="str">
        <f aca="false">IF(C8="Proyecto de ejecución","Gauzatze-proiektua idazti duen eskumeneko pertsonaren izena",IF(C8="Proyecto de fin de obra","Obra amaierako proiektua idatzi duen eskumenako pertsonaren izena","Proiektua idatzi duen pertsona *(OHARRA: C8 gelaxkan adierazi proiektu mota)"))</f>
        <v>Proiektua idatzi duen pertsona *(OHARRA: C8 gelaxkan adierazi proiektu mota)</v>
      </c>
      <c r="C107" s="84"/>
      <c r="D107" s="84"/>
      <c r="E107" s="85"/>
      <c r="F107" s="85"/>
      <c r="G107" s="85"/>
      <c r="H107" s="85"/>
      <c r="I107" s="85"/>
      <c r="J107" s="26"/>
      <c r="K107" s="57"/>
    </row>
    <row r="108" customFormat="false" ht="5.1" hidden="false" customHeight="true" outlineLevel="0" collapsed="false">
      <c r="A108" s="26"/>
      <c r="B108" s="77"/>
      <c r="C108" s="77"/>
      <c r="D108" s="77"/>
      <c r="E108" s="78"/>
      <c r="F108" s="78"/>
      <c r="G108" s="78"/>
      <c r="H108" s="77"/>
      <c r="I108" s="26"/>
      <c r="J108" s="26"/>
    </row>
    <row r="109" customFormat="false" ht="35.25" hidden="false" customHeight="true" outlineLevel="0" collapsed="false">
      <c r="A109" s="26"/>
      <c r="B109" s="83" t="s">
        <v>82</v>
      </c>
      <c r="C109" s="84"/>
      <c r="D109" s="84"/>
      <c r="E109" s="85"/>
      <c r="F109" s="85"/>
      <c r="G109" s="85"/>
      <c r="H109" s="79"/>
      <c r="I109" s="76"/>
      <c r="J109" s="26"/>
    </row>
    <row r="110" customFormat="false" ht="5.1" hidden="false" customHeight="true" outlineLevel="0" collapsed="false">
      <c r="A110" s="26"/>
      <c r="B110" s="77"/>
      <c r="C110" s="77"/>
      <c r="D110" s="77"/>
      <c r="E110" s="78"/>
      <c r="F110" s="77"/>
      <c r="G110" s="79"/>
      <c r="H110" s="79"/>
      <c r="I110" s="76"/>
      <c r="J110" s="26"/>
    </row>
    <row r="111" customFormat="false" ht="35.25" hidden="false" customHeight="true" outlineLevel="0" collapsed="false">
      <c r="A111" s="26"/>
      <c r="B111" s="83" t="s">
        <v>83</v>
      </c>
      <c r="C111" s="84"/>
      <c r="D111" s="84"/>
      <c r="E111" s="85"/>
      <c r="F111" s="85"/>
      <c r="G111" s="85"/>
      <c r="H111" s="79"/>
      <c r="I111" s="76"/>
      <c r="J111" s="26"/>
    </row>
    <row r="112" customFormat="false" ht="5.1" hidden="false" customHeight="true" outlineLevel="0" collapsed="false">
      <c r="A112" s="26"/>
      <c r="B112" s="77"/>
      <c r="C112" s="77"/>
      <c r="D112" s="77"/>
      <c r="E112" s="78"/>
      <c r="F112" s="77"/>
      <c r="G112" s="79"/>
      <c r="H112" s="79"/>
      <c r="I112" s="76"/>
      <c r="J112" s="26"/>
    </row>
    <row r="113" customFormat="false" ht="13.8" hidden="false" customHeight="false" outlineLevel="0" collapsed="false">
      <c r="A113" s="26"/>
      <c r="B113" s="26"/>
      <c r="C113" s="26"/>
      <c r="D113" s="26"/>
      <c r="E113" s="27"/>
      <c r="F113" s="27"/>
      <c r="G113" s="27"/>
      <c r="H113" s="28"/>
      <c r="I113" s="26"/>
      <c r="J113" s="26"/>
    </row>
    <row r="114" customFormat="false" ht="13.8" hidden="false" customHeight="false" outlineLevel="0" collapsed="false">
      <c r="A114" s="26"/>
      <c r="B114" s="26"/>
      <c r="C114" s="26"/>
      <c r="D114" s="26"/>
      <c r="E114" s="26"/>
      <c r="F114" s="26"/>
      <c r="G114" s="26"/>
      <c r="H114" s="26"/>
      <c r="I114" s="26"/>
      <c r="J114" s="26"/>
    </row>
    <row r="115" customFormat="false" ht="15" hidden="false" customHeight="false" outlineLevel="0" collapsed="false">
      <c r="A115" s="26"/>
      <c r="B115" s="86" t="s">
        <v>84</v>
      </c>
      <c r="C115" s="87"/>
      <c r="D115" s="87"/>
      <c r="E115" s="88"/>
      <c r="F115" s="88"/>
      <c r="G115" s="88"/>
      <c r="H115" s="89"/>
      <c r="I115" s="90"/>
      <c r="J115" s="26"/>
    </row>
    <row r="116" customFormat="false" ht="13.8" hidden="false" customHeight="false" outlineLevel="0" collapsed="false">
      <c r="A116" s="26"/>
      <c r="B116" s="91"/>
      <c r="C116" s="91"/>
      <c r="D116" s="91"/>
      <c r="E116" s="91"/>
      <c r="F116" s="91"/>
      <c r="G116" s="91"/>
      <c r="H116" s="91"/>
      <c r="I116" s="91"/>
      <c r="J116" s="26"/>
    </row>
    <row r="117" customFormat="false" ht="13.8" hidden="false" customHeight="true" outlineLevel="0" collapsed="false">
      <c r="A117" s="26"/>
      <c r="B117" s="92" t="s">
        <v>85</v>
      </c>
      <c r="C117" s="92"/>
      <c r="D117" s="92"/>
      <c r="E117" s="92"/>
      <c r="F117" s="92"/>
      <c r="G117" s="92"/>
      <c r="H117" s="92"/>
      <c r="I117" s="92"/>
      <c r="J117" s="26"/>
    </row>
    <row r="118" customFormat="false" ht="13.8" hidden="false" customHeight="false" outlineLevel="0" collapsed="false">
      <c r="A118" s="26"/>
      <c r="B118" s="92"/>
      <c r="C118" s="92"/>
      <c r="D118" s="92"/>
      <c r="E118" s="92"/>
      <c r="F118" s="92"/>
      <c r="G118" s="92"/>
      <c r="H118" s="92"/>
      <c r="I118" s="92"/>
      <c r="J118" s="26"/>
    </row>
    <row r="119" customFormat="false" ht="13.8" hidden="false" customHeight="false" outlineLevel="0" collapsed="false">
      <c r="A119" s="26"/>
      <c r="B119" s="92"/>
      <c r="C119" s="92"/>
      <c r="D119" s="92"/>
      <c r="E119" s="92"/>
      <c r="F119" s="92"/>
      <c r="G119" s="92"/>
      <c r="H119" s="92"/>
      <c r="I119" s="92"/>
      <c r="J119" s="26"/>
    </row>
    <row r="120" customFormat="false" ht="13.8" hidden="false" customHeight="false" outlineLevel="0" collapsed="false">
      <c r="A120" s="26"/>
      <c r="B120" s="92"/>
      <c r="C120" s="92"/>
      <c r="D120" s="92"/>
      <c r="E120" s="92"/>
      <c r="F120" s="92"/>
      <c r="G120" s="92"/>
      <c r="H120" s="92"/>
      <c r="I120" s="92"/>
      <c r="J120" s="26"/>
    </row>
    <row r="121" customFormat="false" ht="13.8" hidden="false" customHeight="false" outlineLevel="0" collapsed="false">
      <c r="A121" s="26"/>
      <c r="B121" s="92"/>
      <c r="C121" s="92"/>
      <c r="D121" s="92"/>
      <c r="E121" s="92"/>
      <c r="F121" s="92"/>
      <c r="G121" s="92"/>
      <c r="H121" s="92"/>
      <c r="I121" s="92"/>
      <c r="J121" s="26"/>
    </row>
    <row r="122" customFormat="false" ht="13.8" hidden="false" customHeight="false" outlineLevel="0" collapsed="false">
      <c r="A122" s="26"/>
      <c r="B122" s="92"/>
      <c r="C122" s="92"/>
      <c r="D122" s="92"/>
      <c r="E122" s="92"/>
      <c r="F122" s="92"/>
      <c r="G122" s="92"/>
      <c r="H122" s="92"/>
      <c r="I122" s="92"/>
      <c r="J122" s="26"/>
    </row>
    <row r="123" customFormat="false" ht="13.8" hidden="false" customHeight="false" outlineLevel="0" collapsed="false">
      <c r="A123" s="26"/>
      <c r="B123" s="92"/>
      <c r="C123" s="92"/>
      <c r="D123" s="92"/>
      <c r="E123" s="92"/>
      <c r="F123" s="92"/>
      <c r="G123" s="92"/>
      <c r="H123" s="92"/>
      <c r="I123" s="92"/>
      <c r="J123" s="26"/>
    </row>
    <row r="124" customFormat="false" ht="13.8" hidden="false" customHeight="false" outlineLevel="0" collapsed="false">
      <c r="A124" s="26"/>
      <c r="B124" s="92"/>
      <c r="C124" s="92"/>
      <c r="D124" s="92"/>
      <c r="E124" s="92"/>
      <c r="F124" s="92"/>
      <c r="G124" s="92"/>
      <c r="H124" s="92"/>
      <c r="I124" s="92"/>
      <c r="J124" s="26"/>
    </row>
    <row r="125" customFormat="false" ht="13.8" hidden="false" customHeight="false" outlineLevel="0" collapsed="false">
      <c r="A125" s="26"/>
      <c r="B125" s="92"/>
      <c r="C125" s="92"/>
      <c r="D125" s="92"/>
      <c r="E125" s="92"/>
      <c r="F125" s="92"/>
      <c r="G125" s="92"/>
      <c r="H125" s="92"/>
      <c r="I125" s="92"/>
      <c r="J125" s="26"/>
    </row>
    <row r="126" customFormat="false" ht="13.8" hidden="false" customHeight="false" outlineLevel="0" collapsed="false">
      <c r="A126" s="26"/>
      <c r="B126" s="92"/>
      <c r="C126" s="92"/>
      <c r="D126" s="92"/>
      <c r="E126" s="92"/>
      <c r="F126" s="92"/>
      <c r="G126" s="92"/>
      <c r="H126" s="92"/>
      <c r="I126" s="92"/>
      <c r="J126" s="26"/>
    </row>
    <row r="127" customFormat="false" ht="13.8" hidden="false" customHeight="false" outlineLevel="0" collapsed="false">
      <c r="A127" s="26"/>
      <c r="B127" s="92"/>
      <c r="C127" s="92"/>
      <c r="D127" s="92"/>
      <c r="E127" s="92"/>
      <c r="F127" s="92"/>
      <c r="G127" s="92"/>
      <c r="H127" s="92"/>
      <c r="I127" s="92"/>
      <c r="J127" s="26"/>
    </row>
    <row r="128" customFormat="false" ht="13.8" hidden="false" customHeight="false" outlineLevel="0" collapsed="false">
      <c r="A128" s="26"/>
      <c r="B128" s="92"/>
      <c r="C128" s="92"/>
      <c r="D128" s="92"/>
      <c r="E128" s="92"/>
      <c r="F128" s="92"/>
      <c r="G128" s="92"/>
      <c r="H128" s="92"/>
      <c r="I128" s="92"/>
      <c r="J128" s="26"/>
    </row>
    <row r="129" customFormat="false" ht="13.8" hidden="false" customHeight="false" outlineLevel="0" collapsed="false">
      <c r="A129" s="26"/>
      <c r="B129" s="92"/>
      <c r="C129" s="92"/>
      <c r="D129" s="92"/>
      <c r="E129" s="92"/>
      <c r="F129" s="92"/>
      <c r="G129" s="92"/>
      <c r="H129" s="92"/>
      <c r="I129" s="92"/>
      <c r="J129" s="26"/>
    </row>
    <row r="130" customFormat="false" ht="13.8" hidden="false" customHeight="false" outlineLevel="0" collapsed="false">
      <c r="A130" s="26"/>
      <c r="B130" s="92"/>
      <c r="C130" s="92"/>
      <c r="D130" s="92"/>
      <c r="E130" s="92"/>
      <c r="F130" s="92"/>
      <c r="G130" s="92"/>
      <c r="H130" s="92"/>
      <c r="I130" s="92"/>
      <c r="J130" s="26"/>
    </row>
    <row r="131" customFormat="false" ht="13.8" hidden="false" customHeight="false" outlineLevel="0" collapsed="false">
      <c r="A131" s="26"/>
      <c r="B131" s="92"/>
      <c r="C131" s="92"/>
      <c r="D131" s="92"/>
      <c r="E131" s="92"/>
      <c r="F131" s="92"/>
      <c r="G131" s="92"/>
      <c r="H131" s="92"/>
      <c r="I131" s="92"/>
      <c r="J131" s="26"/>
    </row>
    <row r="132" customFormat="false" ht="13.8" hidden="false" customHeight="false" outlineLevel="0" collapsed="false">
      <c r="A132" s="26"/>
      <c r="B132" s="26"/>
      <c r="C132" s="26"/>
      <c r="D132" s="26"/>
      <c r="E132" s="26"/>
      <c r="F132" s="26"/>
      <c r="G132" s="26"/>
      <c r="H132" s="26"/>
      <c r="I132" s="26"/>
      <c r="J132" s="26"/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294" objects="true" scenarios="true"/>
  <mergeCells count="6">
    <mergeCell ref="C7:I7"/>
    <mergeCell ref="C8:I8"/>
    <mergeCell ref="E107:I107"/>
    <mergeCell ref="E109:G109"/>
    <mergeCell ref="E111:G111"/>
    <mergeCell ref="B117:I131"/>
  </mergeCells>
  <conditionalFormatting sqref="I79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79">
    <cfRule type="cellIs" priority="5" operator="equal" aboveAverage="0" equalAverage="0" bottom="0" percent="0" rank="0" text="" dxfId="0">
      <formula>"~"</formula>
    </cfRule>
    <cfRule type="cellIs" priority="6" operator="equal" aboveAverage="0" equalAverage="0" bottom="0" percent="0" rank="0" text="" dxfId="0">
      <formula>"√"</formula>
    </cfRule>
    <cfRule type="cellIs" priority="7" operator="equal" aboveAverage="0" equalAverage="0" bottom="0" percent="0" rank="0" text="" dxfId="0">
      <formula>"X"</formula>
    </cfRule>
  </conditionalFormatting>
  <conditionalFormatting sqref="I79">
    <cfRule type="cellIs" priority="8" operator="equal" aboveAverage="0" equalAverage="0" bottom="0" percent="0" rank="0" text="" dxfId="0">
      <formula>"~"</formula>
    </cfRule>
    <cfRule type="cellIs" priority="9" operator="equal" aboveAverage="0" equalAverage="0" bottom="0" percent="0" rank="0" text="" dxfId="0">
      <formula>"√"</formula>
    </cfRule>
    <cfRule type="cellIs" priority="10" operator="equal" aboveAverage="0" equalAverage="0" bottom="0" percent="0" rank="0" text="" dxfId="0">
      <formula>"X"</formula>
    </cfRule>
  </conditionalFormatting>
  <conditionalFormatting sqref="I79">
    <cfRule type="cellIs" priority="11" operator="equal" aboveAverage="0" equalAverage="0" bottom="0" percent="0" rank="0" text="" dxfId="0">
      <formula>"~"</formula>
    </cfRule>
    <cfRule type="cellIs" priority="12" operator="equal" aboveAverage="0" equalAverage="0" bottom="0" percent="0" rank="0" text="" dxfId="0">
      <formula>"√"</formula>
    </cfRule>
    <cfRule type="cellIs" priority="13" operator="equal" aboveAverage="0" equalAverage="0" bottom="0" percent="0" rank="0" text="" dxfId="0">
      <formula>"X"</formula>
    </cfRule>
  </conditionalFormatting>
  <conditionalFormatting sqref="I79">
    <cfRule type="cellIs" priority="14" operator="equal" aboveAverage="0" equalAverage="0" bottom="0" percent="0" rank="0" text="" dxfId="0">
      <formula>"~"</formula>
    </cfRule>
    <cfRule type="cellIs" priority="15" operator="equal" aboveAverage="0" equalAverage="0" bottom="0" percent="0" rank="0" text="" dxfId="0">
      <formula>"√"</formula>
    </cfRule>
    <cfRule type="cellIs" priority="16" operator="equal" aboveAverage="0" equalAverage="0" bottom="0" percent="0" rank="0" text="" dxfId="0">
      <formula>"X"</formula>
    </cfRule>
  </conditionalFormatting>
  <conditionalFormatting sqref="I79">
    <cfRule type="cellIs" priority="17" operator="equal" aboveAverage="0" equalAverage="0" bottom="0" percent="0" rank="0" text="" dxfId="0">
      <formula>"~"</formula>
    </cfRule>
    <cfRule type="cellIs" priority="18" operator="equal" aboveAverage="0" equalAverage="0" bottom="0" percent="0" rank="0" text="" dxfId="0">
      <formula>"√"</formula>
    </cfRule>
    <cfRule type="cellIs" priority="19" operator="equal" aboveAverage="0" equalAverage="0" bottom="0" percent="0" rank="0" text="" dxfId="0">
      <formula>"X"</formula>
    </cfRule>
  </conditionalFormatting>
  <conditionalFormatting sqref="I79">
    <cfRule type="cellIs" priority="20" operator="equal" aboveAverage="0" equalAverage="0" bottom="0" percent="0" rank="0" text="" dxfId="0">
      <formula>"~"</formula>
    </cfRule>
    <cfRule type="cellIs" priority="21" operator="equal" aboveAverage="0" equalAverage="0" bottom="0" percent="0" rank="0" text="" dxfId="0">
      <formula>"√"</formula>
    </cfRule>
    <cfRule type="cellIs" priority="22" operator="equal" aboveAverage="0" equalAverage="0" bottom="0" percent="0" rank="0" text="" dxfId="0">
      <formula>"X"</formula>
    </cfRule>
  </conditionalFormatting>
  <conditionalFormatting sqref="I79">
    <cfRule type="cellIs" priority="23" operator="equal" aboveAverage="0" equalAverage="0" bottom="0" percent="0" rank="0" text="" dxfId="0">
      <formula>"~"</formula>
    </cfRule>
    <cfRule type="cellIs" priority="24" operator="equal" aboveAverage="0" equalAverage="0" bottom="0" percent="0" rank="0" text="" dxfId="0">
      <formula>"√"</formula>
    </cfRule>
    <cfRule type="cellIs" priority="25" operator="equal" aboveAverage="0" equalAverage="0" bottom="0" percent="0" rank="0" text="" dxfId="0">
      <formula>"X"</formula>
    </cfRule>
  </conditionalFormatting>
  <conditionalFormatting sqref="I79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G19">
    <cfRule type="containsErrors" priority="29" aboveAverage="0" equalAverage="0" bottom="0" percent="0" rank="0" text="" dxfId="0">
      <formula>ISERROR(G19)</formula>
    </cfRule>
  </conditionalFormatting>
  <conditionalFormatting sqref="G33">
    <cfRule type="containsErrors" priority="30" aboveAverage="0" equalAverage="0" bottom="0" percent="0" rank="0" text="" dxfId="0">
      <formula>ISERROR(G33)</formula>
    </cfRule>
  </conditionalFormatting>
  <conditionalFormatting sqref="I7">
    <cfRule type="cellIs" priority="31" operator="equal" aboveAverage="0" equalAverage="0" bottom="0" percent="0" rank="0" text="" dxfId="0">
      <formula>"~"</formula>
    </cfRule>
    <cfRule type="cellIs" priority="32" operator="equal" aboveAverage="0" equalAverage="0" bottom="0" percent="0" rank="0" text="" dxfId="0">
      <formula>"√"</formula>
    </cfRule>
    <cfRule type="cellIs" priority="33" operator="equal" aboveAverage="0" equalAverage="0" bottom="0" percent="0" rank="0" text="" dxfId="0">
      <formula>"X"</formula>
    </cfRule>
  </conditionalFormatting>
  <conditionalFormatting sqref="G26">
    <cfRule type="containsErrors" priority="34" aboveAverage="0" equalAverage="0" bottom="0" percent="0" rank="0" text="" dxfId="0">
      <formula>ISERROR(G26)</formula>
    </cfRule>
  </conditionalFormatting>
  <conditionalFormatting sqref="I37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conditionalFormatting sqref="G44">
    <cfRule type="containsErrors" priority="38" aboveAverage="0" equalAverage="0" bottom="0" percent="0" rank="0" text="" dxfId="0">
      <formula>ISERROR(G44)</formula>
    </cfRule>
  </conditionalFormatting>
  <conditionalFormatting sqref="G55">
    <cfRule type="containsErrors" priority="39" aboveAverage="0" equalAverage="0" bottom="0" percent="0" rank="0" text="" dxfId="0">
      <formula>ISERROR(G55)</formula>
    </cfRule>
  </conditionalFormatting>
  <conditionalFormatting sqref="G68">
    <cfRule type="containsErrors" priority="40" aboveAverage="0" equalAverage="0" bottom="0" percent="0" rank="0" text="" dxfId="0">
      <formula>ISERROR(G68)</formula>
    </cfRule>
  </conditionalFormatting>
  <conditionalFormatting sqref="G75">
    <cfRule type="containsErrors" priority="41" aboveAverage="0" equalAverage="0" bottom="0" percent="0" rank="0" text="" dxfId="0">
      <formula>ISERROR(G75)</formula>
    </cfRule>
  </conditionalFormatting>
  <conditionalFormatting sqref="G76">
    <cfRule type="containsErrors" priority="42" aboveAverage="0" equalAverage="0" bottom="0" percent="0" rank="0" text="" dxfId="0">
      <formula>ISERROR(G76)</formula>
    </cfRule>
  </conditionalFormatting>
  <conditionalFormatting sqref="I51">
    <cfRule type="cellIs" priority="43" operator="equal" aboveAverage="0" equalAverage="0" bottom="0" percent="0" rank="0" text="" dxfId="0">
      <formula>"~"</formula>
    </cfRule>
    <cfRule type="cellIs" priority="44" operator="equal" aboveAverage="0" equalAverage="0" bottom="0" percent="0" rank="0" text="" dxfId="0">
      <formula>"√"</formula>
    </cfRule>
    <cfRule type="cellIs" priority="45" operator="equal" aboveAverage="0" equalAverage="0" bottom="0" percent="0" rank="0" text="" dxfId="0">
      <formula>"X"</formula>
    </cfRule>
  </conditionalFormatting>
  <conditionalFormatting sqref="I56">
    <cfRule type="cellIs" priority="46" operator="equal" aboveAverage="0" equalAverage="0" bottom="0" percent="0" rank="0" text="" dxfId="0">
      <formula>"~"</formula>
    </cfRule>
    <cfRule type="cellIs" priority="47" operator="equal" aboveAverage="0" equalAverage="0" bottom="0" percent="0" rank="0" text="" dxfId="0">
      <formula>"√"</formula>
    </cfRule>
    <cfRule type="cellIs" priority="48" operator="equal" aboveAverage="0" equalAverage="0" bottom="0" percent="0" rank="0" text="" dxfId="0">
      <formula>"X"</formula>
    </cfRule>
  </conditionalFormatting>
  <conditionalFormatting sqref="I57">
    <cfRule type="cellIs" priority="49" operator="equal" aboveAverage="0" equalAverage="0" bottom="0" percent="0" rank="0" text="" dxfId="0">
      <formula>"~"</formula>
    </cfRule>
    <cfRule type="cellIs" priority="50" operator="equal" aboveAverage="0" equalAverage="0" bottom="0" percent="0" rank="0" text="" dxfId="0">
      <formula>"√"</formula>
    </cfRule>
    <cfRule type="cellIs" priority="51" operator="equal" aboveAverage="0" equalAverage="0" bottom="0" percent="0" rank="0" text="" dxfId="0">
      <formula>"X"</formula>
    </cfRule>
  </conditionalFormatting>
  <conditionalFormatting sqref="G51">
    <cfRule type="containsErrors" priority="52" aboveAverage="0" equalAverage="0" bottom="0" percent="0" rank="0" text="" dxfId="0">
      <formula>ISERROR(G51)</formula>
    </cfRule>
  </conditionalFormatting>
  <conditionalFormatting sqref="G56">
    <cfRule type="containsErrors" priority="53" aboveAverage="0" equalAverage="0" bottom="0" percent="0" rank="0" text="" dxfId="0">
      <formula>ISERROR(G56)</formula>
    </cfRule>
  </conditionalFormatting>
  <conditionalFormatting sqref="G57">
    <cfRule type="containsErrors" priority="54" aboveAverage="0" equalAverage="0" bottom="0" percent="0" rank="0" text="" dxfId="0">
      <formula>ISERROR(G57)</formula>
    </cfRule>
  </conditionalFormatting>
  <conditionalFormatting sqref="I68">
    <cfRule type="cellIs" priority="55" operator="equal" aboveAverage="0" equalAverage="0" bottom="0" percent="0" rank="0" text="" dxfId="0">
      <formula>"~"</formula>
    </cfRule>
    <cfRule type="cellIs" priority="56" operator="equal" aboveAverage="0" equalAverage="0" bottom="0" percent="0" rank="0" text="" dxfId="0">
      <formula>"√"</formula>
    </cfRule>
    <cfRule type="cellIs" priority="57" operator="equal" aboveAverage="0" equalAverage="0" bottom="0" percent="0" rank="0" text="" dxfId="0">
      <formula>"X"</formula>
    </cfRule>
  </conditionalFormatting>
  <conditionalFormatting sqref="I75">
    <cfRule type="cellIs" priority="58" operator="equal" aboveAverage="0" equalAverage="0" bottom="0" percent="0" rank="0" text="" dxfId="0">
      <formula>"~"</formula>
    </cfRule>
    <cfRule type="cellIs" priority="59" operator="equal" aboveAverage="0" equalAverage="0" bottom="0" percent="0" rank="0" text="" dxfId="0">
      <formula>"√"</formula>
    </cfRule>
    <cfRule type="cellIs" priority="60" operator="equal" aboveAverage="0" equalAverage="0" bottom="0" percent="0" rank="0" text="" dxfId="0">
      <formula>"X"</formula>
    </cfRule>
  </conditionalFormatting>
  <conditionalFormatting sqref="I76">
    <cfRule type="cellIs" priority="61" operator="equal" aboveAverage="0" equalAverage="0" bottom="0" percent="0" rank="0" text="" dxfId="0">
      <formula>"~"</formula>
    </cfRule>
    <cfRule type="cellIs" priority="62" operator="equal" aboveAverage="0" equalAverage="0" bottom="0" percent="0" rank="0" text="" dxfId="0">
      <formula>"√"</formula>
    </cfRule>
    <cfRule type="cellIs" priority="63" operator="equal" aboveAverage="0" equalAverage="0" bottom="0" percent="0" rank="0" text="" dxfId="0">
      <formula>"X"</formula>
    </cfRule>
  </conditionalFormatting>
  <conditionalFormatting sqref="I89">
    <cfRule type="cellIs" priority="64" operator="equal" aboveAverage="0" equalAverage="0" bottom="0" percent="0" rank="0" text="" dxfId="0">
      <formula>"~"</formula>
    </cfRule>
    <cfRule type="cellIs" priority="65" operator="equal" aboveAverage="0" equalAverage="0" bottom="0" percent="0" rank="0" text="" dxfId="0">
      <formula>"√"</formula>
    </cfRule>
    <cfRule type="cellIs" priority="66" operator="equal" aboveAverage="0" equalAverage="0" bottom="0" percent="0" rank="0" text="" dxfId="0">
      <formula>"X"</formula>
    </cfRule>
  </conditionalFormatting>
  <conditionalFormatting sqref="I44">
    <cfRule type="cellIs" priority="67" operator="equal" aboveAverage="0" equalAverage="0" bottom="0" percent="0" rank="0" text="" dxfId="0">
      <formula>"~"</formula>
    </cfRule>
    <cfRule type="cellIs" priority="68" operator="equal" aboveAverage="0" equalAverage="0" bottom="0" percent="0" rank="0" text="" dxfId="0">
      <formula>"√"</formula>
    </cfRule>
    <cfRule type="cellIs" priority="69" operator="equal" aboveAverage="0" equalAverage="0" bottom="0" percent="0" rank="0" text="" dxfId="0">
      <formula>"X"</formula>
    </cfRule>
  </conditionalFormatting>
  <conditionalFormatting sqref="I88">
    <cfRule type="cellIs" priority="70" operator="equal" aboveAverage="0" equalAverage="0" bottom="0" percent="0" rank="0" text="" dxfId="0">
      <formula>"~"</formula>
    </cfRule>
    <cfRule type="cellIs" priority="71" operator="equal" aboveAverage="0" equalAverage="0" bottom="0" percent="0" rank="0" text="" dxfId="0">
      <formula>"√"</formula>
    </cfRule>
    <cfRule type="cellIs" priority="72" operator="equal" aboveAverage="0" equalAverage="0" bottom="0" percent="0" rank="0" text="" dxfId="0">
      <formula>"X"</formula>
    </cfRule>
  </conditionalFormatting>
  <conditionalFormatting sqref="I33">
    <cfRule type="cellIs" priority="73" operator="equal" aboveAverage="0" equalAverage="0" bottom="0" percent="0" rank="0" text="" dxfId="0">
      <formula>"~"</formula>
    </cfRule>
    <cfRule type="cellIs" priority="74" operator="equal" aboveAverage="0" equalAverage="0" bottom="0" percent="0" rank="0" text="" dxfId="0">
      <formula>"√"</formula>
    </cfRule>
    <cfRule type="cellIs" priority="75" operator="equal" aboveAverage="0" equalAverage="0" bottom="0" percent="0" rank="0" text="" dxfId="0">
      <formula>"X"</formula>
    </cfRule>
  </conditionalFormatting>
  <conditionalFormatting sqref="I55">
    <cfRule type="cellIs" priority="76" operator="equal" aboveAverage="0" equalAverage="0" bottom="0" percent="0" rank="0" text="" dxfId="0">
      <formula>"~"</formula>
    </cfRule>
    <cfRule type="cellIs" priority="77" operator="equal" aboveAverage="0" equalAverage="0" bottom="0" percent="0" rank="0" text="" dxfId="0">
      <formula>"√"</formula>
    </cfRule>
    <cfRule type="cellIs" priority="78" operator="equal" aboveAverage="0" equalAverage="0" bottom="0" percent="0" rank="0" text="" dxfId="0">
      <formula>"X"</formula>
    </cfRule>
  </conditionalFormatting>
  <conditionalFormatting sqref="G61">
    <cfRule type="containsErrors" priority="79" aboveAverage="0" equalAverage="0" bottom="0" percent="0" rank="0" text="" dxfId="0">
      <formula>ISERROR(G61)</formula>
    </cfRule>
  </conditionalFormatting>
  <conditionalFormatting sqref="I61">
    <cfRule type="cellIs" priority="80" operator="equal" aboveAverage="0" equalAverage="0" bottom="0" percent="0" rank="0" text="" dxfId="0">
      <formula>"~"</formula>
    </cfRule>
    <cfRule type="cellIs" priority="81" operator="equal" aboveAverage="0" equalAverage="0" bottom="0" percent="0" rank="0" text="" dxfId="0">
      <formula>"√"</formula>
    </cfRule>
    <cfRule type="cellIs" priority="82" operator="equal" aboveAverage="0" equalAverage="0" bottom="0" percent="0" rank="0" text="" dxfId="0">
      <formula>"X"</formula>
    </cfRule>
  </conditionalFormatting>
  <dataValidations count="6"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E51" type="list">
      <formula1>"0,1,2,3"</formula1>
      <formula2>0</formula2>
    </dataValidation>
    <dataValidation allowBlank="true" errorStyle="stop" operator="equal" showDropDown="false" showErrorMessage="true" showInputMessage="false" sqref="E68" type="list">
      <formula1>"SI,NO"</formula1>
      <formula2>0</formula2>
    </dataValidation>
    <dataValidation allowBlank="true" errorStyle="stop" operator="equal" showDropDown="false" showErrorMessage="true" showInputMessage="false" sqref="E75:E76 E84 E96" type="list">
      <formula1>"SI,NO"</formula1>
      <formula2>0</formula2>
    </dataValidation>
    <dataValidation allowBlank="true" errorStyle="stop" operator="equal" showDropDown="false" showErrorMessage="true" showInputMessage="false" sqref="E61" type="list">
      <formula1>"SI,NO"</formula1>
      <formula2>0</formula2>
    </dataValidation>
    <dataValidation allowBlank="true" errorStyle="stop" operator="equal" showDropDown="false" showErrorMessage="true" showInputMessage="true" sqref="E109" type="none">
      <formula1>1899/12/30</formula1>
      <formula2>1899/12/30</formula2>
    </dataValidation>
  </dataValidations>
  <printOptions headings="false" gridLines="false" gridLinesSet="true" horizontalCentered="false" verticalCentered="false"/>
  <pageMargins left="0.700694444444444" right="0.700694444444444" top="0.3" bottom="0.3" header="0.511805555555555" footer="0.511805555555555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2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75.71"/>
    <col collapsed="false" customWidth="true" hidden="false" outlineLevel="0" max="3" min="3" style="1" width="16.41"/>
    <col collapsed="false" customWidth="true" hidden="false" outlineLevel="0" max="4" min="4" style="1" width="1.52"/>
    <col collapsed="false" customWidth="true" hidden="false" outlineLevel="0" max="5" min="5" style="24" width="16.41"/>
    <col collapsed="false" customWidth="true" hidden="false" outlineLevel="0" max="6" min="6" style="24" width="1.58"/>
    <col collapsed="false" customWidth="true" hidden="false" outlineLevel="0" max="7" min="7" style="24" width="16.41"/>
    <col collapsed="false" customWidth="true" hidden="false" outlineLevel="0" max="8" min="8" style="25" width="1.58"/>
    <col collapsed="false" customWidth="true" hidden="false" outlineLevel="0" max="9" min="9" style="1" width="16.53"/>
    <col collapsed="false" customWidth="true" hidden="false" outlineLevel="0" max="10" min="10" style="1" width="3.57"/>
    <col collapsed="false" customWidth="false" hidden="false" outlineLevel="0" max="1024" min="11" style="1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7"/>
      <c r="F1" s="27"/>
      <c r="G1" s="27"/>
      <c r="H1" s="28"/>
      <c r="I1" s="26"/>
      <c r="J1" s="26"/>
    </row>
    <row r="2" customFormat="false" ht="13.8" hidden="false" customHeight="false" outlineLevel="0" collapsed="false">
      <c r="A2" s="26"/>
      <c r="B2" s="26"/>
      <c r="C2" s="26"/>
      <c r="D2" s="26"/>
      <c r="E2" s="27"/>
      <c r="F2" s="27"/>
      <c r="G2" s="27"/>
      <c r="H2" s="28"/>
      <c r="I2" s="26"/>
      <c r="J2" s="26"/>
    </row>
    <row r="3" customFormat="false" ht="13.8" hidden="false" customHeight="false" outlineLevel="0" collapsed="false">
      <c r="A3" s="26"/>
      <c r="B3" s="26"/>
      <c r="C3" s="26"/>
      <c r="D3" s="26"/>
      <c r="E3" s="27"/>
      <c r="F3" s="27"/>
      <c r="G3" s="27"/>
      <c r="H3" s="28"/>
      <c r="I3" s="26"/>
      <c r="J3" s="26"/>
    </row>
    <row r="4" customFormat="false" ht="13.8" hidden="false" customHeight="false" outlineLevel="0" collapsed="false">
      <c r="A4" s="26"/>
      <c r="B4" s="26"/>
      <c r="C4" s="26"/>
      <c r="D4" s="26"/>
      <c r="E4" s="27"/>
      <c r="F4" s="27"/>
      <c r="G4" s="27"/>
      <c r="H4" s="28"/>
      <c r="I4" s="26"/>
      <c r="J4" s="26"/>
    </row>
    <row r="5" customFormat="false" ht="22.05" hidden="false" customHeight="false" outlineLevel="0" collapsed="false">
      <c r="A5" s="26"/>
      <c r="B5" s="29" t="s">
        <v>12</v>
      </c>
      <c r="C5" s="30"/>
      <c r="D5" s="30"/>
      <c r="E5" s="31"/>
      <c r="F5" s="31"/>
      <c r="G5" s="31"/>
      <c r="H5" s="3"/>
      <c r="I5" s="30"/>
      <c r="J5" s="26"/>
    </row>
    <row r="6" customFormat="false" ht="13.8" hidden="false" customHeight="false" outlineLevel="0" collapsed="false">
      <c r="A6" s="26"/>
      <c r="B6" s="26"/>
      <c r="C6" s="26"/>
      <c r="D6" s="26"/>
      <c r="E6" s="27"/>
      <c r="F6" s="27"/>
      <c r="G6" s="27"/>
      <c r="H6" s="28"/>
      <c r="I6" s="26"/>
      <c r="J6" s="26"/>
    </row>
    <row r="7" customFormat="false" ht="29.3" hidden="false" customHeight="true" outlineLevel="0" collapsed="false">
      <c r="A7" s="26"/>
      <c r="B7" s="32" t="s">
        <v>21</v>
      </c>
      <c r="C7" s="33"/>
      <c r="D7" s="33"/>
      <c r="E7" s="33"/>
      <c r="F7" s="33"/>
      <c r="G7" s="33"/>
      <c r="H7" s="33"/>
      <c r="I7" s="33"/>
      <c r="J7" s="26"/>
    </row>
    <row r="8" customFormat="false" ht="29.3" hidden="false" customHeight="true" outlineLevel="0" collapsed="false">
      <c r="A8" s="26"/>
      <c r="B8" s="32" t="s">
        <v>22</v>
      </c>
      <c r="C8" s="93"/>
      <c r="D8" s="93"/>
      <c r="E8" s="93"/>
      <c r="F8" s="93"/>
      <c r="G8" s="93"/>
      <c r="H8" s="93"/>
      <c r="I8" s="93"/>
      <c r="J8" s="26"/>
    </row>
    <row r="9" customFormat="false" ht="29.3" hidden="false" customHeight="true" outlineLevel="0" collapsed="false">
      <c r="A9" s="26"/>
      <c r="B9" s="35" t="s">
        <v>23</v>
      </c>
      <c r="C9" s="36"/>
      <c r="D9" s="36"/>
      <c r="E9" s="33"/>
      <c r="F9" s="27"/>
      <c r="G9" s="27"/>
      <c r="H9" s="28"/>
      <c r="I9" s="26"/>
      <c r="J9" s="26"/>
    </row>
    <row r="10" customFormat="false" ht="29.3" hidden="false" customHeight="true" outlineLevel="0" collapsed="false">
      <c r="A10" s="26"/>
      <c r="B10" s="35" t="s">
        <v>24</v>
      </c>
      <c r="C10" s="36"/>
      <c r="D10" s="36"/>
      <c r="E10" s="33"/>
      <c r="F10" s="27"/>
      <c r="G10" s="27"/>
      <c r="H10" s="28"/>
      <c r="I10" s="26"/>
      <c r="J10" s="26"/>
    </row>
    <row r="11" customFormat="false" ht="29.3" hidden="false" customHeight="true" outlineLevel="0" collapsed="false">
      <c r="A11" s="26"/>
      <c r="B11" s="35" t="s">
        <v>25</v>
      </c>
      <c r="C11" s="36"/>
      <c r="D11" s="36"/>
      <c r="E11" s="33"/>
      <c r="F11" s="27"/>
      <c r="G11" s="27"/>
      <c r="H11" s="28"/>
      <c r="I11" s="26"/>
      <c r="J11" s="26"/>
    </row>
    <row r="12" customFormat="false" ht="30" hidden="false" customHeight="true" outlineLevel="0" collapsed="false">
      <c r="A12" s="26"/>
      <c r="B12" s="35" t="s">
        <v>26</v>
      </c>
      <c r="C12" s="36"/>
      <c r="D12" s="36"/>
      <c r="E12" s="33"/>
      <c r="F12" s="27"/>
      <c r="G12" s="27"/>
      <c r="H12" s="28"/>
      <c r="I12" s="26"/>
      <c r="J12" s="26"/>
    </row>
    <row r="13" customFormat="false" ht="13.8" hidden="false" customHeight="false" outlineLevel="0" collapsed="false">
      <c r="A13" s="26"/>
      <c r="B13" s="26"/>
      <c r="C13" s="26"/>
      <c r="D13" s="26"/>
      <c r="E13" s="27"/>
      <c r="F13" s="27"/>
      <c r="G13" s="27"/>
      <c r="H13" s="28"/>
      <c r="I13" s="26"/>
      <c r="J13" s="26"/>
    </row>
    <row r="14" customFormat="false" ht="13.8" hidden="false" customHeight="false" outlineLevel="0" collapsed="false">
      <c r="A14" s="26"/>
      <c r="B14" s="26"/>
      <c r="C14" s="26"/>
      <c r="D14" s="26"/>
      <c r="E14" s="27"/>
      <c r="F14" s="27"/>
      <c r="G14" s="27"/>
      <c r="H14" s="28"/>
      <c r="I14" s="26"/>
      <c r="J14" s="26"/>
    </row>
    <row r="15" customFormat="false" ht="15" hidden="false" customHeight="false" outlineLevel="0" collapsed="false">
      <c r="A15" s="26"/>
      <c r="B15" s="37" t="s">
        <v>86</v>
      </c>
      <c r="C15" s="38"/>
      <c r="D15" s="38"/>
      <c r="E15" s="39"/>
      <c r="F15" s="39"/>
      <c r="G15" s="39"/>
      <c r="H15" s="40"/>
      <c r="I15" s="41"/>
      <c r="J15" s="26"/>
    </row>
    <row r="16" customFormat="false" ht="14.3" hidden="false" customHeight="true" outlineLevel="0" collapsed="false">
      <c r="A16" s="26"/>
      <c r="B16" s="48"/>
      <c r="C16" s="48"/>
      <c r="D16" s="48"/>
      <c r="E16" s="27"/>
      <c r="F16" s="28"/>
      <c r="G16" s="27"/>
      <c r="H16" s="28"/>
      <c r="I16" s="26"/>
      <c r="J16" s="26"/>
    </row>
    <row r="17" customFormat="false" ht="41.25" hidden="false" customHeight="true" outlineLevel="0" collapsed="false">
      <c r="A17" s="26"/>
      <c r="B17" s="44"/>
      <c r="C17" s="44"/>
      <c r="D17" s="44"/>
      <c r="E17" s="45" t="s">
        <v>28</v>
      </c>
      <c r="F17" s="46"/>
      <c r="G17" s="45" t="s">
        <v>29</v>
      </c>
      <c r="H17" s="46"/>
      <c r="I17" s="45" t="s">
        <v>30</v>
      </c>
      <c r="J17" s="26"/>
    </row>
    <row r="18" customFormat="false" ht="6.8" hidden="false" customHeight="true" outlineLevel="0" collapsed="false">
      <c r="A18" s="26"/>
      <c r="B18" s="48"/>
      <c r="C18" s="48"/>
      <c r="D18" s="48"/>
      <c r="E18" s="27"/>
      <c r="F18" s="28"/>
      <c r="G18" s="27"/>
      <c r="H18" s="28"/>
      <c r="I18" s="26"/>
      <c r="J18" s="26"/>
    </row>
    <row r="19" customFormat="false" ht="33.85" hidden="false" customHeight="false" outlineLevel="0" collapsed="false">
      <c r="A19" s="26"/>
      <c r="B19" s="49" t="s">
        <v>31</v>
      </c>
      <c r="C19" s="38"/>
      <c r="D19" s="51"/>
      <c r="E19" s="33"/>
      <c r="F19" s="52"/>
      <c r="G19" s="53" t="n">
        <v>32</v>
      </c>
      <c r="H19" s="54"/>
      <c r="I19" s="55" t="str">
        <f aca="false">IF(E19="","X",(IF(E19&gt;G19,("X"),("√"))))</f>
        <v>X</v>
      </c>
      <c r="J19" s="26"/>
    </row>
    <row r="20" customFormat="false" ht="14.3" hidden="false" customHeight="true" outlineLevel="0" collapsed="false">
      <c r="A20" s="26"/>
      <c r="B20" s="42"/>
      <c r="C20" s="42"/>
      <c r="D20" s="42"/>
      <c r="E20" s="27"/>
      <c r="F20" s="27"/>
      <c r="G20" s="27"/>
      <c r="H20" s="28"/>
      <c r="I20" s="26"/>
      <c r="J20" s="26"/>
    </row>
    <row r="21" customFormat="false" ht="14.3" hidden="false" customHeight="true" outlineLevel="0" collapsed="false">
      <c r="A21" s="26"/>
      <c r="B21" s="42"/>
      <c r="C21" s="42"/>
      <c r="D21" s="42"/>
      <c r="E21" s="27"/>
      <c r="F21" s="27"/>
      <c r="G21" s="27"/>
      <c r="H21" s="28"/>
      <c r="I21" s="26"/>
      <c r="J21" s="26"/>
    </row>
    <row r="22" customFormat="false" ht="14.3" hidden="false" customHeight="true" outlineLevel="0" collapsed="false">
      <c r="A22" s="26"/>
      <c r="B22" s="37" t="s">
        <v>87</v>
      </c>
      <c r="C22" s="38"/>
      <c r="D22" s="38"/>
      <c r="E22" s="39"/>
      <c r="F22" s="39"/>
      <c r="G22" s="39"/>
      <c r="H22" s="40"/>
      <c r="I22" s="41"/>
      <c r="J22" s="26"/>
    </row>
    <row r="23" customFormat="false" ht="14.3" hidden="false" customHeight="true" outlineLevel="0" collapsed="false">
      <c r="A23" s="26"/>
      <c r="B23" s="42"/>
      <c r="C23" s="42"/>
      <c r="D23" s="42"/>
      <c r="E23" s="27"/>
      <c r="F23" s="27"/>
      <c r="G23" s="27"/>
      <c r="H23" s="28"/>
      <c r="I23" s="26"/>
      <c r="J23" s="26"/>
    </row>
    <row r="24" customFormat="false" ht="36" hidden="false" customHeight="false" outlineLevel="0" collapsed="false">
      <c r="A24" s="26"/>
      <c r="B24" s="44"/>
      <c r="C24" s="44"/>
      <c r="D24" s="44"/>
      <c r="E24" s="45" t="s">
        <v>33</v>
      </c>
      <c r="F24" s="46"/>
      <c r="G24" s="45" t="s">
        <v>34</v>
      </c>
      <c r="H24" s="46"/>
      <c r="I24" s="45" t="s">
        <v>30</v>
      </c>
      <c r="J24" s="26"/>
    </row>
    <row r="25" customFormat="false" ht="6.8" hidden="false" customHeight="true" outlineLevel="0" collapsed="false">
      <c r="A25" s="26"/>
      <c r="B25" s="26"/>
      <c r="C25" s="26"/>
      <c r="D25" s="26"/>
      <c r="E25" s="27"/>
      <c r="F25" s="27"/>
      <c r="G25" s="27"/>
      <c r="H25" s="28"/>
      <c r="I25" s="26"/>
      <c r="J25" s="26"/>
    </row>
    <row r="26" customFormat="false" ht="34.05" hidden="false" customHeight="true" outlineLevel="0" collapsed="false">
      <c r="A26" s="26"/>
      <c r="B26" s="49" t="s">
        <v>35</v>
      </c>
      <c r="C26" s="38"/>
      <c r="D26" s="38"/>
      <c r="E26" s="33"/>
      <c r="F26" s="39"/>
      <c r="G26" s="53" t="n">
        <v>64</v>
      </c>
      <c r="H26" s="40"/>
      <c r="I26" s="55" t="str">
        <f aca="false">IF(E26="","X",(IF(E26&gt;G26,("X"),("√"))))</f>
        <v>X</v>
      </c>
      <c r="J26" s="26"/>
    </row>
    <row r="27" customFormat="false" ht="12.95" hidden="false" customHeight="true" outlineLevel="0" collapsed="false">
      <c r="A27" s="26"/>
      <c r="B27" s="42"/>
      <c r="C27" s="42"/>
      <c r="D27" s="42"/>
      <c r="E27" s="27"/>
      <c r="F27" s="27"/>
      <c r="G27" s="27"/>
      <c r="H27" s="28"/>
      <c r="I27" s="26"/>
      <c r="J27" s="26"/>
    </row>
    <row r="28" customFormat="false" ht="12.25" hidden="false" customHeight="true" outlineLevel="0" collapsed="false">
      <c r="A28" s="26"/>
      <c r="B28" s="42"/>
      <c r="C28" s="42"/>
      <c r="D28" s="42"/>
      <c r="E28" s="27"/>
      <c r="F28" s="27"/>
      <c r="G28" s="27"/>
      <c r="H28" s="28"/>
      <c r="I28" s="26"/>
      <c r="J28" s="26"/>
    </row>
    <row r="29" customFormat="false" ht="14.3" hidden="false" customHeight="true" outlineLevel="0" collapsed="false">
      <c r="A29" s="26"/>
      <c r="B29" s="37" t="s">
        <v>88</v>
      </c>
      <c r="C29" s="38"/>
      <c r="D29" s="51"/>
      <c r="E29" s="38"/>
      <c r="F29" s="52"/>
      <c r="G29" s="52"/>
      <c r="H29" s="54"/>
      <c r="I29" s="36"/>
      <c r="J29" s="26"/>
    </row>
    <row r="30" customFormat="false" ht="14.3" hidden="false" customHeight="true" outlineLevel="0" collapsed="false">
      <c r="A30" s="26"/>
      <c r="B30" s="58"/>
      <c r="C30" s="58"/>
      <c r="D30" s="58"/>
      <c r="E30" s="27"/>
      <c r="F30" s="27"/>
      <c r="G30" s="27"/>
      <c r="H30" s="28"/>
      <c r="I30" s="26"/>
      <c r="J30" s="26"/>
    </row>
    <row r="31" s="47" customFormat="true" ht="35.45" hidden="false" customHeight="true" outlineLevel="0" collapsed="false">
      <c r="A31" s="43"/>
      <c r="B31" s="26"/>
      <c r="C31" s="45" t="s">
        <v>37</v>
      </c>
      <c r="D31" s="26"/>
      <c r="E31" s="45" t="s">
        <v>38</v>
      </c>
      <c r="F31" s="46"/>
      <c r="G31" s="45" t="s">
        <v>39</v>
      </c>
      <c r="H31" s="46"/>
      <c r="I31" s="45" t="s">
        <v>30</v>
      </c>
      <c r="J31" s="43"/>
    </row>
    <row r="32" customFormat="false" ht="7.5" hidden="false" customHeight="true" outlineLevel="0" collapsed="false">
      <c r="A32" s="26"/>
      <c r="B32" s="26"/>
      <c r="C32" s="48"/>
      <c r="D32" s="26"/>
      <c r="E32" s="27"/>
      <c r="F32" s="28"/>
      <c r="G32" s="27"/>
      <c r="H32" s="28"/>
      <c r="I32" s="26"/>
      <c r="J32" s="26"/>
    </row>
    <row r="33" customFormat="false" ht="34.05" hidden="false" customHeight="true" outlineLevel="0" collapsed="false">
      <c r="A33" s="26"/>
      <c r="B33" s="49" t="s">
        <v>40</v>
      </c>
      <c r="C33" s="33"/>
      <c r="D33" s="51"/>
      <c r="E33" s="33"/>
      <c r="F33" s="52"/>
      <c r="G33" s="56" t="n">
        <f aca="false">IF(C33&lt;=1,0.43,IF(C33&gt;4,0.62,(0.43+(C33-1)*0.0633)))</f>
        <v>0.43</v>
      </c>
      <c r="H33" s="54"/>
      <c r="I33" s="55" t="str">
        <f aca="false">IF(E33="","X",(IF(E33&gt;G33,("X"),("√"))))</f>
        <v>X</v>
      </c>
      <c r="J33" s="26"/>
    </row>
    <row r="34" customFormat="false" ht="14.3" hidden="false" customHeight="true" outlineLevel="0" collapsed="false">
      <c r="A34" s="26"/>
      <c r="B34" s="58"/>
      <c r="C34" s="58"/>
      <c r="D34" s="58"/>
      <c r="E34" s="27"/>
      <c r="F34" s="27"/>
      <c r="G34" s="27"/>
      <c r="H34" s="28"/>
      <c r="I34" s="26"/>
      <c r="J34" s="26"/>
    </row>
    <row r="35" customFormat="false" ht="41.25" hidden="false" customHeight="true" outlineLevel="0" collapsed="false">
      <c r="A35" s="26"/>
      <c r="B35" s="58"/>
      <c r="C35" s="58"/>
      <c r="D35" s="58"/>
      <c r="E35" s="45" t="s">
        <v>41</v>
      </c>
      <c r="F35" s="46"/>
      <c r="G35" s="45" t="s">
        <v>42</v>
      </c>
      <c r="H35" s="46"/>
      <c r="I35" s="45" t="s">
        <v>30</v>
      </c>
      <c r="J35" s="26"/>
    </row>
    <row r="36" customFormat="false" ht="6.8" hidden="false" customHeight="true" outlineLevel="0" collapsed="false">
      <c r="A36" s="26"/>
      <c r="B36" s="58"/>
      <c r="C36" s="58"/>
      <c r="D36" s="58"/>
      <c r="E36" s="27"/>
      <c r="F36" s="27"/>
      <c r="G36" s="27"/>
      <c r="H36" s="28"/>
      <c r="I36" s="26"/>
      <c r="J36" s="26"/>
    </row>
    <row r="37" customFormat="false" ht="34.05" hidden="false" customHeight="true" outlineLevel="0" collapsed="false">
      <c r="A37" s="26"/>
      <c r="B37" s="49" t="s">
        <v>43</v>
      </c>
      <c r="C37" s="59"/>
      <c r="D37" s="59"/>
      <c r="E37" s="60"/>
      <c r="F37" s="52"/>
      <c r="G37" s="53" t="n">
        <v>0.41</v>
      </c>
      <c r="H37" s="54"/>
      <c r="I37" s="55" t="str">
        <f aca="false">IF(E37="","~",(IF(E37&gt;G37,("X"),("√"))))</f>
        <v>~</v>
      </c>
      <c r="J37" s="26"/>
    </row>
    <row r="38" customFormat="false" ht="13.8" hidden="false" customHeight="false" outlineLevel="0" collapsed="false">
      <c r="A38" s="26"/>
      <c r="B38" s="26"/>
      <c r="C38" s="26"/>
      <c r="D38" s="26"/>
      <c r="E38" s="27"/>
      <c r="F38" s="27"/>
      <c r="G38" s="27"/>
      <c r="H38" s="28"/>
      <c r="I38" s="26"/>
      <c r="J38" s="26"/>
    </row>
    <row r="39" customFormat="false" ht="13.8" hidden="false" customHeight="false" outlineLevel="0" collapsed="false">
      <c r="A39" s="26"/>
      <c r="B39" s="26"/>
      <c r="C39" s="26"/>
      <c r="D39" s="26"/>
      <c r="E39" s="27"/>
      <c r="F39" s="27"/>
      <c r="G39" s="27"/>
      <c r="H39" s="28"/>
      <c r="I39" s="26"/>
      <c r="J39" s="26"/>
    </row>
    <row r="40" customFormat="false" ht="15" hidden="false" customHeight="false" outlineLevel="0" collapsed="false">
      <c r="A40" s="26"/>
      <c r="B40" s="37" t="s">
        <v>89</v>
      </c>
      <c r="C40" s="38"/>
      <c r="D40" s="38"/>
      <c r="E40" s="39"/>
      <c r="F40" s="39"/>
      <c r="G40" s="39"/>
      <c r="H40" s="40"/>
      <c r="I40" s="41"/>
      <c r="J40" s="26"/>
    </row>
    <row r="41" customFormat="false" ht="14.3" hidden="false" customHeight="true" outlineLevel="0" collapsed="false">
      <c r="A41" s="26"/>
      <c r="B41" s="26"/>
      <c r="C41" s="26"/>
      <c r="D41" s="26"/>
      <c r="E41" s="27"/>
      <c r="F41" s="27"/>
      <c r="G41" s="27"/>
      <c r="H41" s="28"/>
      <c r="I41" s="26"/>
      <c r="J41" s="26"/>
    </row>
    <row r="42" customFormat="false" ht="41.25" hidden="false" customHeight="true" outlineLevel="0" collapsed="false">
      <c r="A42" s="26"/>
      <c r="B42" s="26"/>
      <c r="C42" s="48"/>
      <c r="D42" s="26"/>
      <c r="E42" s="45" t="s">
        <v>45</v>
      </c>
      <c r="F42" s="46"/>
      <c r="G42" s="45" t="s">
        <v>46</v>
      </c>
      <c r="H42" s="46"/>
      <c r="I42" s="45" t="s">
        <v>30</v>
      </c>
      <c r="J42" s="26"/>
    </row>
    <row r="43" customFormat="false" ht="6.8" hidden="false" customHeight="true" outlineLevel="0" collapsed="false">
      <c r="A43" s="26"/>
      <c r="B43" s="26"/>
      <c r="C43" s="48"/>
      <c r="D43" s="26"/>
      <c r="E43" s="27"/>
      <c r="F43" s="28"/>
      <c r="G43" s="27"/>
      <c r="H43" s="28"/>
      <c r="I43" s="26"/>
      <c r="J43" s="26"/>
    </row>
    <row r="44" customFormat="false" ht="33.85" hidden="false" customHeight="false" outlineLevel="0" collapsed="false">
      <c r="A44" s="26"/>
      <c r="B44" s="49" t="s">
        <v>47</v>
      </c>
      <c r="C44" s="61"/>
      <c r="D44" s="51"/>
      <c r="E44" s="33"/>
      <c r="F44" s="52"/>
      <c r="G44" s="53" t="n">
        <v>2</v>
      </c>
      <c r="H44" s="54"/>
      <c r="I44" s="55" t="str">
        <f aca="false">IF(E44="","X",(IF(E44&gt;G44,("X"),("√"))))</f>
        <v>X</v>
      </c>
      <c r="J44" s="26"/>
    </row>
    <row r="45" customFormat="false" ht="13.8" hidden="false" customHeight="false" outlineLevel="0" collapsed="false">
      <c r="A45" s="26"/>
      <c r="B45" s="58"/>
      <c r="C45" s="58"/>
      <c r="D45" s="58"/>
      <c r="E45" s="27"/>
      <c r="F45" s="27"/>
      <c r="G45" s="27"/>
      <c r="H45" s="28"/>
      <c r="I45" s="26"/>
      <c r="J45" s="26"/>
    </row>
    <row r="46" customFormat="false" ht="13.8" hidden="false" customHeight="false" outlineLevel="0" collapsed="false">
      <c r="A46" s="26"/>
      <c r="B46" s="58"/>
      <c r="C46" s="58"/>
      <c r="D46" s="58"/>
      <c r="E46" s="27"/>
      <c r="F46" s="27"/>
      <c r="G46" s="27"/>
      <c r="H46" s="28"/>
      <c r="I46" s="26"/>
      <c r="J46" s="26"/>
    </row>
    <row r="47" customFormat="false" ht="15" hidden="false" customHeight="false" outlineLevel="0" collapsed="false">
      <c r="A47" s="26"/>
      <c r="B47" s="37" t="s">
        <v>90</v>
      </c>
      <c r="C47" s="38"/>
      <c r="D47" s="38"/>
      <c r="E47" s="39"/>
      <c r="F47" s="39"/>
      <c r="G47" s="39"/>
      <c r="H47" s="40"/>
      <c r="I47" s="41"/>
      <c r="J47" s="26"/>
    </row>
    <row r="48" customFormat="false" ht="14.3" hidden="false" customHeight="true" outlineLevel="0" collapsed="false">
      <c r="A48" s="26"/>
      <c r="B48" s="26"/>
      <c r="C48" s="26"/>
      <c r="D48" s="26"/>
      <c r="E48" s="27"/>
      <c r="F48" s="27"/>
      <c r="G48" s="27"/>
      <c r="H48" s="28"/>
      <c r="I48" s="26"/>
      <c r="J48" s="26"/>
    </row>
    <row r="49" customFormat="false" ht="36.65" hidden="false" customHeight="true" outlineLevel="0" collapsed="false">
      <c r="A49" s="26"/>
      <c r="B49" s="26"/>
      <c r="C49" s="48"/>
      <c r="D49" s="26"/>
      <c r="E49" s="45" t="s">
        <v>49</v>
      </c>
      <c r="F49" s="46"/>
      <c r="G49" s="45" t="s">
        <v>57</v>
      </c>
      <c r="H49" s="46"/>
      <c r="I49" s="45" t="s">
        <v>30</v>
      </c>
      <c r="J49" s="26"/>
    </row>
    <row r="50" customFormat="false" ht="6.8" hidden="false" customHeight="true" outlineLevel="0" collapsed="false">
      <c r="A50" s="26"/>
      <c r="B50" s="26"/>
      <c r="C50" s="48"/>
      <c r="D50" s="26"/>
      <c r="E50" s="27"/>
      <c r="F50" s="28"/>
      <c r="G50" s="27"/>
      <c r="H50" s="28"/>
      <c r="I50" s="26"/>
      <c r="J50" s="26"/>
    </row>
    <row r="51" customFormat="false" ht="33.85" hidden="false" customHeight="false" outlineLevel="0" collapsed="false">
      <c r="A51" s="26"/>
      <c r="B51" s="49" t="s">
        <v>51</v>
      </c>
      <c r="C51" s="61"/>
      <c r="D51" s="51"/>
      <c r="E51" s="94"/>
      <c r="F51" s="52"/>
      <c r="G51" s="67" t="str">
        <f aca="false">IF(E9="","",IF(E9&lt;=10,1,IF(AND(E9&gt;10,E9&lt;=30),2,IF(AND(E9&gt;30,E9&lt;50),3,IF(E9&gt;=50,4,)))))</f>
        <v/>
      </c>
      <c r="H51" s="54"/>
      <c r="I51" s="55" t="str">
        <f aca="false">IF(E51="","X",(IF(E51&lt;G51,("X"),("√"))))</f>
        <v>X</v>
      </c>
      <c r="J51" s="26"/>
    </row>
    <row r="52" customFormat="false" ht="14.3" hidden="false" customHeight="true" outlineLevel="0" collapsed="false">
      <c r="A52" s="26"/>
      <c r="B52" s="26"/>
      <c r="C52" s="26"/>
      <c r="D52" s="26"/>
      <c r="E52" s="27"/>
      <c r="F52" s="27"/>
      <c r="G52" s="27"/>
      <c r="H52" s="28"/>
      <c r="I52" s="26"/>
      <c r="J52" s="26"/>
    </row>
    <row r="53" customFormat="false" ht="39" hidden="false" customHeight="true" outlineLevel="0" collapsed="false">
      <c r="A53" s="26"/>
      <c r="B53" s="66"/>
      <c r="C53" s="45" t="s">
        <v>37</v>
      </c>
      <c r="D53" s="66"/>
      <c r="E53" s="45" t="s">
        <v>52</v>
      </c>
      <c r="F53" s="70"/>
      <c r="G53" s="45" t="s">
        <v>53</v>
      </c>
      <c r="H53" s="70"/>
      <c r="I53" s="45" t="s">
        <v>30</v>
      </c>
      <c r="J53" s="26"/>
    </row>
    <row r="54" customFormat="false" ht="6.8" hidden="false" customHeight="true" outlineLevel="0" collapsed="false">
      <c r="A54" s="26"/>
      <c r="B54" s="26"/>
      <c r="C54" s="48"/>
      <c r="D54" s="26"/>
      <c r="E54" s="27"/>
      <c r="F54" s="28"/>
      <c r="G54" s="27"/>
      <c r="H54" s="28"/>
      <c r="I54" s="26"/>
      <c r="J54" s="26"/>
    </row>
    <row r="55" customFormat="false" ht="33.85" hidden="false" customHeight="false" outlineLevel="0" collapsed="false">
      <c r="A55" s="26"/>
      <c r="B55" s="49" t="s">
        <v>91</v>
      </c>
      <c r="C55" s="60"/>
      <c r="D55" s="51"/>
      <c r="E55" s="60"/>
      <c r="F55" s="52"/>
      <c r="G55" s="56" t="n">
        <f aca="false">IF(C55&lt;=2,6,IF(C55&gt;=4,3,(9-C55*1.5)))</f>
        <v>6</v>
      </c>
      <c r="H55" s="54"/>
      <c r="I55" s="55" t="str">
        <f aca="false">IF(E55="","~",(IF(E55&gt;G55,("X"),("√"))))</f>
        <v>~</v>
      </c>
      <c r="J55" s="26"/>
    </row>
    <row r="56" customFormat="false" ht="33.85" hidden="false" customHeight="false" outlineLevel="0" collapsed="false">
      <c r="A56" s="26"/>
      <c r="B56" s="49" t="s">
        <v>92</v>
      </c>
      <c r="C56" s="60"/>
      <c r="D56" s="51"/>
      <c r="E56" s="60"/>
      <c r="F56" s="52"/>
      <c r="G56" s="56" t="n">
        <f aca="false">IF(C56&lt;=2,6,IF(C56&gt;=4,3,(9-C56*1.5)))</f>
        <v>6</v>
      </c>
      <c r="H56" s="54"/>
      <c r="I56" s="55" t="str">
        <f aca="false">IF(E56="","~",(IF(E56&gt;G56,("X"),("√"))))</f>
        <v>~</v>
      </c>
      <c r="J56" s="26"/>
    </row>
    <row r="57" customFormat="false" ht="33.85" hidden="false" customHeight="false" outlineLevel="0" collapsed="false">
      <c r="A57" s="26"/>
      <c r="B57" s="49" t="s">
        <v>93</v>
      </c>
      <c r="C57" s="60"/>
      <c r="D57" s="51"/>
      <c r="E57" s="60"/>
      <c r="F57" s="52"/>
      <c r="G57" s="56" t="n">
        <f aca="false">IF(C57&lt;=2,6,IF(C57&gt;=4,3,(9-C57*1.5)))</f>
        <v>6</v>
      </c>
      <c r="H57" s="54"/>
      <c r="I57" s="55" t="str">
        <f aca="false">IF(E57="","~",(IF(E57&gt;G57,("X"),("√"))))</f>
        <v>~</v>
      </c>
      <c r="J57" s="26"/>
    </row>
    <row r="58" customFormat="false" ht="33.85" hidden="false" customHeight="false" outlineLevel="0" collapsed="false">
      <c r="A58" s="26"/>
      <c r="B58" s="49" t="s">
        <v>94</v>
      </c>
      <c r="C58" s="60"/>
      <c r="D58" s="51"/>
      <c r="E58" s="60"/>
      <c r="F58" s="52"/>
      <c r="G58" s="56" t="n">
        <f aca="false">IF(C58&lt;=2,6,IF(C58&gt;=4,3,(9-C58*1.5)))</f>
        <v>6</v>
      </c>
      <c r="H58" s="54"/>
      <c r="I58" s="55" t="str">
        <f aca="false">IF(E58="","~",(IF(E58&gt;G58,("X"),("√"))))</f>
        <v>~</v>
      </c>
      <c r="J58" s="26"/>
    </row>
    <row r="59" customFormat="false" ht="13.8" hidden="false" customHeight="false" outlineLevel="0" collapsed="false">
      <c r="A59" s="26"/>
      <c r="B59" s="26"/>
      <c r="C59" s="26"/>
      <c r="D59" s="26"/>
      <c r="E59" s="27"/>
      <c r="F59" s="27"/>
      <c r="G59" s="27"/>
      <c r="H59" s="28"/>
      <c r="I59" s="26"/>
      <c r="J59" s="26"/>
    </row>
    <row r="60" customFormat="false" ht="13.8" hidden="false" customHeight="false" outlineLevel="0" collapsed="false">
      <c r="A60" s="26"/>
      <c r="B60" s="26"/>
      <c r="C60" s="26"/>
      <c r="D60" s="26"/>
      <c r="E60" s="27"/>
      <c r="F60" s="27"/>
      <c r="G60" s="27"/>
      <c r="H60" s="28"/>
      <c r="I60" s="26"/>
      <c r="J60" s="26"/>
    </row>
    <row r="61" customFormat="false" ht="15" hidden="false" customHeight="false" outlineLevel="0" collapsed="false">
      <c r="A61" s="26"/>
      <c r="B61" s="37" t="s">
        <v>95</v>
      </c>
      <c r="C61" s="38"/>
      <c r="D61" s="38"/>
      <c r="E61" s="39"/>
      <c r="F61" s="39"/>
      <c r="G61" s="39"/>
      <c r="H61" s="40"/>
      <c r="I61" s="41"/>
      <c r="J61" s="26"/>
    </row>
    <row r="62" customFormat="false" ht="13.8" hidden="false" customHeight="false" outlineLevel="0" collapsed="false">
      <c r="A62" s="26"/>
      <c r="B62" s="26"/>
      <c r="C62" s="26"/>
      <c r="D62" s="26"/>
      <c r="E62" s="27"/>
      <c r="F62" s="27"/>
      <c r="G62" s="27"/>
      <c r="H62" s="28"/>
      <c r="I62" s="26"/>
      <c r="J62" s="26"/>
    </row>
    <row r="63" customFormat="false" ht="36" hidden="false" customHeight="false" outlineLevel="0" collapsed="false">
      <c r="A63" s="26"/>
      <c r="B63" s="66"/>
      <c r="C63" s="48"/>
      <c r="D63" s="66"/>
      <c r="E63" s="45" t="s">
        <v>60</v>
      </c>
      <c r="F63" s="70"/>
      <c r="G63" s="45" t="s">
        <v>61</v>
      </c>
      <c r="H63" s="70"/>
      <c r="I63" s="45" t="s">
        <v>30</v>
      </c>
      <c r="J63" s="26"/>
    </row>
    <row r="64" customFormat="false" ht="7.5" hidden="false" customHeight="true" outlineLevel="0" collapsed="false">
      <c r="A64" s="26"/>
      <c r="B64" s="26"/>
      <c r="C64" s="48"/>
      <c r="D64" s="26"/>
      <c r="E64" s="27"/>
      <c r="F64" s="28"/>
      <c r="G64" s="27"/>
      <c r="H64" s="28"/>
      <c r="I64" s="26"/>
      <c r="J64" s="26"/>
    </row>
    <row r="65" customFormat="false" ht="33.85" hidden="false" customHeight="false" outlineLevel="0" collapsed="false">
      <c r="A65" s="26"/>
      <c r="B65" s="49" t="s">
        <v>96</v>
      </c>
      <c r="C65" s="61"/>
      <c r="D65" s="51"/>
      <c r="E65" s="34"/>
      <c r="F65" s="52"/>
      <c r="G65" s="56" t="str">
        <f aca="false">IF(AND(E9="",E10="",E11=""),"",IF(OR(AND(E9&gt;25,E12&gt;3),E10&gt;2000,E11&gt;2500),"SI","NO"))</f>
        <v/>
      </c>
      <c r="H65" s="54"/>
      <c r="I65" s="55" t="str">
        <f aca="false">IF(G65="","~",IF(G65="NO","~",(IF(E65=G65,("√"),("X")))))</f>
        <v>~</v>
      </c>
      <c r="J65" s="26"/>
      <c r="K65" s="57"/>
    </row>
    <row r="66" customFormat="false" ht="13.8" hidden="false" customHeight="false" outlineLevel="0" collapsed="false">
      <c r="A66" s="26"/>
      <c r="B66" s="26"/>
      <c r="C66" s="26"/>
      <c r="D66" s="26"/>
      <c r="E66" s="27"/>
      <c r="F66" s="27"/>
      <c r="G66" s="27"/>
      <c r="H66" s="28"/>
      <c r="I66" s="26"/>
      <c r="J66" s="26"/>
    </row>
    <row r="67" customFormat="false" ht="13.8" hidden="false" customHeight="false" outlineLevel="0" collapsed="false">
      <c r="A67" s="26"/>
      <c r="B67" s="26"/>
      <c r="C67" s="26"/>
      <c r="D67" s="26"/>
      <c r="E67" s="27"/>
      <c r="F67" s="27"/>
      <c r="G67" s="27"/>
      <c r="H67" s="28"/>
      <c r="I67" s="26"/>
      <c r="J67" s="26"/>
    </row>
    <row r="68" customFormat="false" ht="15" hidden="false" customHeight="false" outlineLevel="0" collapsed="false">
      <c r="A68" s="26"/>
      <c r="B68" s="37" t="s">
        <v>97</v>
      </c>
      <c r="C68" s="38"/>
      <c r="D68" s="38"/>
      <c r="E68" s="39"/>
      <c r="F68" s="39"/>
      <c r="G68" s="39"/>
      <c r="H68" s="40"/>
      <c r="I68" s="41"/>
      <c r="J68" s="26"/>
    </row>
    <row r="69" customFormat="false" ht="13.8" hidden="false" customHeight="false" outlineLevel="0" collapsed="false">
      <c r="A69" s="26"/>
      <c r="B69" s="26"/>
      <c r="C69" s="26"/>
      <c r="D69" s="26"/>
      <c r="E69" s="27"/>
      <c r="F69" s="27"/>
      <c r="G69" s="27"/>
      <c r="H69" s="28"/>
      <c r="I69" s="26"/>
      <c r="J69" s="26"/>
    </row>
    <row r="70" customFormat="false" ht="36" hidden="false" customHeight="false" outlineLevel="0" collapsed="false">
      <c r="A70" s="26"/>
      <c r="B70" s="66"/>
      <c r="C70" s="48"/>
      <c r="D70" s="66"/>
      <c r="E70" s="45" t="s">
        <v>60</v>
      </c>
      <c r="F70" s="70"/>
      <c r="G70" s="45" t="s">
        <v>61</v>
      </c>
      <c r="H70" s="70"/>
      <c r="I70" s="45" t="s">
        <v>30</v>
      </c>
      <c r="J70" s="26"/>
    </row>
    <row r="71" customFormat="false" ht="7.5" hidden="false" customHeight="true" outlineLevel="0" collapsed="false">
      <c r="A71" s="26"/>
      <c r="B71" s="26"/>
      <c r="C71" s="48"/>
      <c r="D71" s="26"/>
      <c r="E71" s="27"/>
      <c r="F71" s="28"/>
      <c r="G71" s="27"/>
      <c r="H71" s="28"/>
      <c r="I71" s="26"/>
      <c r="J71" s="26"/>
    </row>
    <row r="72" customFormat="false" ht="33.85" hidden="false" customHeight="false" outlineLevel="0" collapsed="false">
      <c r="A72" s="26"/>
      <c r="B72" s="49" t="s">
        <v>64</v>
      </c>
      <c r="C72" s="61"/>
      <c r="D72" s="51"/>
      <c r="E72" s="34"/>
      <c r="F72" s="52"/>
      <c r="G72" s="56" t="s">
        <v>65</v>
      </c>
      <c r="H72" s="54"/>
      <c r="I72" s="55" t="str">
        <f aca="false">IF(G72="","~",(IF(E72=G72,("√"),("X"))))</f>
        <v>X</v>
      </c>
      <c r="J72" s="26"/>
      <c r="K72" s="57"/>
    </row>
    <row r="73" customFormat="false" ht="29.3" hidden="false" customHeight="true" outlineLevel="0" collapsed="false">
      <c r="A73" s="26"/>
      <c r="B73" s="49" t="s">
        <v>98</v>
      </c>
      <c r="C73" s="36"/>
      <c r="D73" s="36"/>
      <c r="E73" s="34"/>
      <c r="F73" s="52"/>
      <c r="G73" s="56" t="s">
        <v>65</v>
      </c>
      <c r="H73" s="54"/>
      <c r="I73" s="55" t="str">
        <f aca="false">IF(G73="","~",(IF(E73=G73,("√"),("X"))))</f>
        <v>X</v>
      </c>
      <c r="J73" s="26"/>
      <c r="K73" s="57"/>
    </row>
    <row r="74" customFormat="false" ht="14.3" hidden="false" customHeight="true" outlineLevel="0" collapsed="false">
      <c r="A74" s="26"/>
      <c r="B74" s="26"/>
      <c r="C74" s="26"/>
      <c r="D74" s="26"/>
      <c r="E74" s="27"/>
      <c r="F74" s="27"/>
      <c r="G74" s="27"/>
      <c r="H74" s="28"/>
      <c r="I74" s="26"/>
      <c r="J74" s="26"/>
    </row>
    <row r="75" customFormat="false" ht="14.3" hidden="false" customHeight="true" outlineLevel="0" collapsed="false">
      <c r="A75" s="26"/>
      <c r="B75" s="26"/>
      <c r="C75" s="26"/>
      <c r="D75" s="26"/>
      <c r="E75" s="27"/>
      <c r="F75" s="27"/>
      <c r="G75" s="27"/>
      <c r="H75" s="28"/>
      <c r="I75" s="26"/>
      <c r="J75" s="26"/>
    </row>
    <row r="76" customFormat="false" ht="15" hidden="false" customHeight="false" outlineLevel="0" collapsed="false">
      <c r="A76" s="26"/>
      <c r="B76" s="37" t="s">
        <v>99</v>
      </c>
      <c r="C76" s="95"/>
      <c r="D76" s="39"/>
      <c r="E76" s="39"/>
      <c r="F76" s="39"/>
      <c r="G76" s="39"/>
      <c r="H76" s="39"/>
      <c r="I76" s="39"/>
      <c r="J76" s="26"/>
    </row>
    <row r="77" customFormat="false" ht="14.15" hidden="false" customHeight="true" outlineLevel="0" collapsed="false">
      <c r="A77" s="26"/>
      <c r="B77" s="26"/>
      <c r="C77" s="26"/>
      <c r="D77" s="26"/>
      <c r="E77" s="27"/>
      <c r="F77" s="28"/>
      <c r="G77" s="27"/>
      <c r="H77" s="28"/>
      <c r="I77" s="26"/>
      <c r="J77" s="26"/>
    </row>
    <row r="78" customFormat="false" ht="34" hidden="false" customHeight="true" outlineLevel="0" collapsed="false">
      <c r="A78" s="26"/>
      <c r="B78" s="26"/>
      <c r="C78" s="26"/>
      <c r="D78" s="26"/>
      <c r="E78" s="45" t="s">
        <v>100</v>
      </c>
      <c r="F78" s="28"/>
      <c r="G78" s="27"/>
      <c r="H78" s="28"/>
      <c r="I78" s="26"/>
      <c r="J78" s="26"/>
    </row>
    <row r="79" customFormat="false" ht="10" hidden="false" customHeight="true" outlineLevel="0" collapsed="false">
      <c r="A79" s="26"/>
      <c r="B79" s="26"/>
      <c r="C79" s="26"/>
      <c r="D79" s="26"/>
      <c r="E79" s="27"/>
      <c r="F79" s="28"/>
      <c r="G79" s="27"/>
      <c r="H79" s="28"/>
      <c r="I79" s="26"/>
      <c r="J79" s="26"/>
    </row>
    <row r="80" customFormat="false" ht="33.75" hidden="false" customHeight="true" outlineLevel="0" collapsed="false">
      <c r="A80" s="26"/>
      <c r="B80" s="49" t="s">
        <v>69</v>
      </c>
      <c r="C80" s="36"/>
      <c r="D80" s="36"/>
      <c r="E80" s="33"/>
      <c r="F80" s="28"/>
      <c r="G80" s="27"/>
      <c r="H80" s="28"/>
      <c r="I80" s="26"/>
      <c r="J80" s="26"/>
    </row>
    <row r="81" customFormat="false" ht="33.75" hidden="false" customHeight="true" outlineLevel="0" collapsed="false">
      <c r="A81" s="26"/>
      <c r="B81" s="49" t="s">
        <v>70</v>
      </c>
      <c r="C81" s="36"/>
      <c r="D81" s="36"/>
      <c r="E81" s="34"/>
      <c r="F81" s="28"/>
      <c r="G81" s="27"/>
      <c r="H81" s="28"/>
      <c r="I81" s="26"/>
      <c r="J81" s="26"/>
    </row>
    <row r="82" customFormat="false" ht="14.15" hidden="false" customHeight="true" outlineLevel="0" collapsed="false">
      <c r="A82" s="26"/>
      <c r="B82" s="26"/>
      <c r="C82" s="26"/>
      <c r="D82" s="26"/>
      <c r="E82" s="27"/>
      <c r="F82" s="28"/>
      <c r="G82" s="27"/>
      <c r="H82" s="28"/>
      <c r="I82" s="26"/>
      <c r="J82" s="26"/>
    </row>
    <row r="83" customFormat="false" ht="35.8" hidden="false" customHeight="true" outlineLevel="0" collapsed="false">
      <c r="A83" s="26"/>
      <c r="B83" s="72"/>
      <c r="C83" s="72"/>
      <c r="D83" s="72"/>
      <c r="E83" s="45" t="s">
        <v>100</v>
      </c>
      <c r="F83" s="46"/>
      <c r="G83" s="45" t="s">
        <v>71</v>
      </c>
      <c r="H83" s="46"/>
      <c r="I83" s="45" t="s">
        <v>30</v>
      </c>
      <c r="J83" s="26"/>
    </row>
    <row r="84" customFormat="false" ht="8.3" hidden="false" customHeight="true" outlineLevel="0" collapsed="false">
      <c r="A84" s="26"/>
      <c r="B84" s="26"/>
      <c r="C84" s="58"/>
      <c r="D84" s="58"/>
      <c r="E84" s="27"/>
      <c r="F84" s="28"/>
      <c r="G84" s="27"/>
      <c r="H84" s="28"/>
      <c r="I84" s="26"/>
      <c r="J84" s="26"/>
    </row>
    <row r="85" customFormat="false" ht="33.85" hidden="false" customHeight="false" outlineLevel="0" collapsed="false">
      <c r="A85" s="26"/>
      <c r="B85" s="49" t="s">
        <v>72</v>
      </c>
      <c r="C85" s="59"/>
      <c r="D85" s="59"/>
      <c r="E85" s="69"/>
      <c r="F85" s="52"/>
      <c r="G85" s="73" t="str">
        <f aca="false">IF(E80="","",IF(E80&gt;100,70))</f>
        <v/>
      </c>
      <c r="H85" s="54"/>
      <c r="I85" s="55" t="str">
        <f aca="false">IF(G85="","~",(IF(E85&lt;G85,("X"),("√"))))</f>
        <v>~</v>
      </c>
      <c r="J85" s="26"/>
    </row>
    <row r="86" customFormat="false" ht="33.85" hidden="false" customHeight="false" outlineLevel="0" collapsed="false">
      <c r="A86" s="26"/>
      <c r="B86" s="74" t="s">
        <v>73</v>
      </c>
      <c r="C86" s="75"/>
      <c r="D86" s="75"/>
      <c r="E86" s="69"/>
      <c r="F86" s="52"/>
      <c r="G86" s="73" t="str">
        <f aca="false">IF(E81="","",IF(E81="SI",100))</f>
        <v/>
      </c>
      <c r="H86" s="54"/>
      <c r="I86" s="55" t="str">
        <f aca="false">IF(G86="","~",(IF(E86&lt;G86,("X"),("√"))))</f>
        <v>~</v>
      </c>
      <c r="J86" s="26"/>
    </row>
    <row r="87" customFormat="false" ht="14.15" hidden="false" customHeight="true" outlineLevel="0" collapsed="false">
      <c r="A87" s="26"/>
      <c r="B87" s="58"/>
      <c r="C87" s="58"/>
      <c r="D87" s="58"/>
      <c r="E87" s="27"/>
      <c r="F87" s="27"/>
      <c r="G87" s="27"/>
      <c r="H87" s="28"/>
      <c r="I87" s="26"/>
      <c r="J87" s="26"/>
    </row>
    <row r="88" customFormat="false" ht="13.8" hidden="false" customHeight="false" outlineLevel="0" collapsed="false">
      <c r="A88" s="26"/>
      <c r="B88" s="26"/>
      <c r="C88" s="26"/>
      <c r="D88" s="26"/>
      <c r="E88" s="27"/>
      <c r="F88" s="27"/>
      <c r="G88" s="27"/>
      <c r="H88" s="28"/>
      <c r="I88" s="26"/>
      <c r="J88" s="26"/>
    </row>
    <row r="89" customFormat="false" ht="27" hidden="false" customHeight="true" outlineLevel="0" collapsed="false">
      <c r="A89" s="26"/>
      <c r="B89" s="37" t="s">
        <v>74</v>
      </c>
      <c r="C89" s="38"/>
      <c r="D89" s="38"/>
      <c r="E89" s="96"/>
      <c r="F89" s="39"/>
      <c r="G89" s="39"/>
      <c r="H89" s="40"/>
      <c r="I89" s="41"/>
      <c r="J89" s="26"/>
    </row>
    <row r="90" customFormat="false" ht="14.15" hidden="false" customHeight="true" outlineLevel="0" collapsed="false">
      <c r="A90" s="26"/>
      <c r="B90" s="26"/>
      <c r="C90" s="26"/>
      <c r="D90" s="26"/>
      <c r="E90" s="27"/>
      <c r="F90" s="27"/>
      <c r="G90" s="27"/>
      <c r="H90" s="28"/>
      <c r="I90" s="26"/>
      <c r="J90" s="26"/>
    </row>
    <row r="91" customFormat="false" ht="26.25" hidden="false" customHeight="true" outlineLevel="0" collapsed="false">
      <c r="A91" s="26"/>
      <c r="B91" s="72"/>
      <c r="C91" s="72"/>
      <c r="D91" s="72"/>
      <c r="E91" s="45" t="s">
        <v>100</v>
      </c>
      <c r="F91" s="46"/>
      <c r="G91" s="76"/>
      <c r="H91" s="76"/>
      <c r="I91" s="76"/>
      <c r="J91" s="26"/>
    </row>
    <row r="92" customFormat="false" ht="5.1" hidden="false" customHeight="true" outlineLevel="0" collapsed="false">
      <c r="A92" s="26"/>
      <c r="B92" s="26"/>
      <c r="C92" s="26"/>
      <c r="D92" s="26"/>
      <c r="E92" s="27"/>
      <c r="F92" s="28"/>
      <c r="G92" s="76"/>
      <c r="H92" s="76"/>
      <c r="I92" s="76"/>
      <c r="J92" s="26"/>
    </row>
    <row r="93" customFormat="false" ht="35.25" hidden="false" customHeight="true" outlineLevel="0" collapsed="false">
      <c r="A93" s="26"/>
      <c r="B93" s="59" t="s">
        <v>75</v>
      </c>
      <c r="C93" s="59"/>
      <c r="D93" s="59"/>
      <c r="E93" s="34"/>
      <c r="F93" s="27"/>
      <c r="G93" s="76"/>
      <c r="H93" s="76"/>
      <c r="I93" s="76"/>
      <c r="J93" s="26"/>
    </row>
    <row r="94" customFormat="false" ht="35.25" hidden="false" customHeight="true" outlineLevel="0" collapsed="false">
      <c r="A94" s="26"/>
      <c r="B94" s="59" t="s">
        <v>76</v>
      </c>
      <c r="C94" s="59"/>
      <c r="D94" s="59"/>
      <c r="E94" s="33"/>
      <c r="F94" s="27"/>
      <c r="G94" s="76"/>
      <c r="H94" s="76"/>
      <c r="I94" s="76"/>
      <c r="J94" s="26"/>
    </row>
    <row r="95" customFormat="false" ht="13.8" hidden="false" customHeight="false" outlineLevel="0" collapsed="false">
      <c r="A95" s="26"/>
      <c r="B95" s="26"/>
      <c r="C95" s="26"/>
      <c r="D95" s="26"/>
      <c r="E95" s="27"/>
      <c r="F95" s="27"/>
      <c r="G95" s="27"/>
      <c r="H95" s="28"/>
      <c r="I95" s="26"/>
      <c r="J95" s="26"/>
    </row>
    <row r="96" customFormat="false" ht="13.8" hidden="false" customHeight="false" outlineLevel="0" collapsed="false">
      <c r="A96" s="26"/>
      <c r="B96" s="26"/>
      <c r="C96" s="26"/>
      <c r="D96" s="26"/>
      <c r="E96" s="27"/>
      <c r="F96" s="27"/>
      <c r="G96" s="27"/>
      <c r="H96" s="28"/>
      <c r="I96" s="26"/>
      <c r="J96" s="26"/>
    </row>
    <row r="97" customFormat="false" ht="27" hidden="false" customHeight="true" outlineLevel="0" collapsed="false">
      <c r="A97" s="26"/>
      <c r="B97" s="37" t="s">
        <v>77</v>
      </c>
      <c r="C97" s="38"/>
      <c r="D97" s="38"/>
      <c r="E97" s="39"/>
      <c r="F97" s="39"/>
      <c r="G97" s="39"/>
      <c r="H97" s="40"/>
      <c r="I97" s="41"/>
      <c r="J97" s="26"/>
    </row>
    <row r="98" customFormat="false" ht="5.1" hidden="false" customHeight="true" outlineLevel="0" collapsed="false">
      <c r="A98" s="26"/>
      <c r="B98" s="77"/>
      <c r="C98" s="77"/>
      <c r="D98" s="77"/>
      <c r="E98" s="78"/>
      <c r="F98" s="77"/>
      <c r="G98" s="79"/>
      <c r="H98" s="79"/>
      <c r="I98" s="76"/>
      <c r="J98" s="26"/>
    </row>
    <row r="99" customFormat="false" ht="16.5" hidden="false" customHeight="true" outlineLevel="0" collapsed="false">
      <c r="A99" s="26"/>
      <c r="B99" s="77"/>
      <c r="C99" s="77"/>
      <c r="D99" s="77"/>
      <c r="E99" s="78"/>
      <c r="F99" s="77"/>
      <c r="G99" s="79"/>
      <c r="H99" s="79"/>
      <c r="I99" s="76"/>
      <c r="J99" s="26"/>
    </row>
    <row r="100" s="10" customFormat="true" ht="35.1" hidden="false" customHeight="true" outlineLevel="0" collapsed="false">
      <c r="A100" s="58"/>
      <c r="B100" s="78" t="s">
        <v>78</v>
      </c>
      <c r="C100" s="78"/>
      <c r="D100" s="78"/>
      <c r="E100" s="80" t="n">
        <f aca="false">COUNTIF($I$18:$I$88,("√"))</f>
        <v>0</v>
      </c>
      <c r="F100" s="78"/>
      <c r="G100" s="81" t="s">
        <v>79</v>
      </c>
      <c r="H100" s="79"/>
      <c r="I100" s="76"/>
      <c r="J100" s="58"/>
    </row>
    <row r="101" customFormat="false" ht="5.1" hidden="false" customHeight="true" outlineLevel="0" collapsed="false">
      <c r="A101" s="26"/>
      <c r="B101" s="26"/>
      <c r="C101" s="26"/>
      <c r="D101" s="26"/>
      <c r="E101" s="27"/>
      <c r="F101" s="28"/>
      <c r="G101" s="76"/>
      <c r="H101" s="76"/>
      <c r="I101" s="76"/>
      <c r="J101" s="26"/>
    </row>
    <row r="102" s="10" customFormat="true" ht="35.1" hidden="false" customHeight="true" outlineLevel="0" collapsed="false">
      <c r="A102" s="58"/>
      <c r="B102" s="78" t="s">
        <v>80</v>
      </c>
      <c r="C102" s="78"/>
      <c r="D102" s="78"/>
      <c r="E102" s="82" t="n">
        <f aca="false">COUNTIF($I$18:$I$88,("X"))</f>
        <v>7</v>
      </c>
      <c r="F102" s="78"/>
      <c r="G102" s="81" t="s">
        <v>81</v>
      </c>
      <c r="H102" s="79"/>
      <c r="I102" s="76"/>
      <c r="J102" s="58"/>
    </row>
    <row r="103" customFormat="false" ht="16.5" hidden="false" customHeight="true" outlineLevel="0" collapsed="false">
      <c r="A103" s="26"/>
      <c r="B103" s="77"/>
      <c r="C103" s="77"/>
      <c r="D103" s="77"/>
      <c r="E103" s="78"/>
      <c r="F103" s="77"/>
      <c r="G103" s="79"/>
      <c r="H103" s="79"/>
      <c r="I103" s="76"/>
      <c r="J103" s="26"/>
    </row>
    <row r="104" customFormat="false" ht="35.25" hidden="false" customHeight="true" outlineLevel="0" collapsed="false">
      <c r="A104" s="26"/>
      <c r="B104" s="83" t="str">
        <f aca="false">IF(C8="Proyecto de ejecución","Gauzatze-proiektua idazti duen eskumeneko pertsonaren izena",IF(C8="Proyecto de fin de obra","Obra amaierako proiektua idatzi duen eskumenako pertsonaren izena","Proiektua idatzi duen pertsona *(OHARRA: C8 gelaxkan adierazi proiektu mota)"))</f>
        <v>Proiektua idatzi duen pertsona *(OHARRA: C8 gelaxkan adierazi proiektu mota)</v>
      </c>
      <c r="C104" s="84"/>
      <c r="D104" s="84"/>
      <c r="E104" s="85"/>
      <c r="F104" s="85"/>
      <c r="G104" s="85"/>
      <c r="H104" s="85"/>
      <c r="I104" s="85"/>
      <c r="J104" s="26"/>
    </row>
    <row r="105" customFormat="false" ht="5.1" hidden="false" customHeight="true" outlineLevel="0" collapsed="false">
      <c r="A105" s="26"/>
      <c r="B105" s="77"/>
      <c r="C105" s="77"/>
      <c r="D105" s="77"/>
      <c r="E105" s="78"/>
      <c r="F105" s="78"/>
      <c r="G105" s="78"/>
      <c r="H105" s="77"/>
      <c r="I105" s="26"/>
      <c r="J105" s="26"/>
    </row>
    <row r="106" customFormat="false" ht="35.25" hidden="false" customHeight="true" outlineLevel="0" collapsed="false">
      <c r="A106" s="26"/>
      <c r="B106" s="83" t="s">
        <v>82</v>
      </c>
      <c r="C106" s="84"/>
      <c r="D106" s="84"/>
      <c r="E106" s="85"/>
      <c r="F106" s="85"/>
      <c r="G106" s="85"/>
      <c r="H106" s="79"/>
      <c r="I106" s="76"/>
      <c r="J106" s="26"/>
    </row>
    <row r="107" customFormat="false" ht="5.1" hidden="false" customHeight="true" outlineLevel="0" collapsed="false">
      <c r="A107" s="26"/>
      <c r="B107" s="77"/>
      <c r="C107" s="77"/>
      <c r="D107" s="77"/>
      <c r="E107" s="78"/>
      <c r="F107" s="77"/>
      <c r="G107" s="79"/>
      <c r="H107" s="79"/>
      <c r="I107" s="76"/>
      <c r="J107" s="26"/>
    </row>
    <row r="108" customFormat="false" ht="35.25" hidden="false" customHeight="true" outlineLevel="0" collapsed="false">
      <c r="A108" s="26"/>
      <c r="B108" s="83" t="s">
        <v>83</v>
      </c>
      <c r="C108" s="84"/>
      <c r="D108" s="84"/>
      <c r="E108" s="85"/>
      <c r="F108" s="85"/>
      <c r="G108" s="85"/>
      <c r="H108" s="79"/>
      <c r="I108" s="76"/>
      <c r="J108" s="26"/>
    </row>
    <row r="109" customFormat="false" ht="5.1" hidden="false" customHeight="true" outlineLevel="0" collapsed="false">
      <c r="A109" s="26"/>
      <c r="B109" s="77"/>
      <c r="C109" s="77"/>
      <c r="D109" s="77"/>
      <c r="E109" s="78"/>
      <c r="F109" s="77"/>
      <c r="G109" s="79"/>
      <c r="H109" s="79"/>
      <c r="I109" s="76"/>
      <c r="J109" s="26"/>
    </row>
    <row r="110" customFormat="false" ht="13.8" hidden="false" customHeight="false" outlineLevel="0" collapsed="false">
      <c r="A110" s="26"/>
      <c r="B110" s="26"/>
      <c r="C110" s="26"/>
      <c r="D110" s="26"/>
      <c r="E110" s="27"/>
      <c r="F110" s="27"/>
      <c r="G110" s="27"/>
      <c r="H110" s="28"/>
      <c r="I110" s="26"/>
      <c r="J110" s="26"/>
    </row>
    <row r="111" customFormat="false" ht="13.8" hidden="false" customHeight="false" outlineLevel="0" collapsed="false">
      <c r="A111" s="26"/>
      <c r="B111" s="26"/>
      <c r="C111" s="26"/>
      <c r="D111" s="26"/>
      <c r="E111" s="26"/>
      <c r="F111" s="26"/>
      <c r="G111" s="26"/>
      <c r="H111" s="26"/>
      <c r="I111" s="26"/>
      <c r="J111" s="26"/>
    </row>
    <row r="112" customFormat="false" ht="15" hidden="false" customHeight="false" outlineLevel="0" collapsed="false">
      <c r="A112" s="26"/>
      <c r="B112" s="86" t="s">
        <v>84</v>
      </c>
      <c r="C112" s="87"/>
      <c r="D112" s="87"/>
      <c r="E112" s="88"/>
      <c r="F112" s="88"/>
      <c r="G112" s="88"/>
      <c r="H112" s="89"/>
      <c r="I112" s="90"/>
      <c r="J112" s="26"/>
    </row>
    <row r="113" customFormat="false" ht="13.8" hidden="false" customHeight="false" outlineLevel="0" collapsed="false">
      <c r="A113" s="26"/>
      <c r="B113" s="91"/>
      <c r="C113" s="91"/>
      <c r="D113" s="91"/>
      <c r="E113" s="91"/>
      <c r="F113" s="91"/>
      <c r="G113" s="91"/>
      <c r="H113" s="91"/>
      <c r="I113" s="91"/>
      <c r="J113" s="26"/>
    </row>
    <row r="114" customFormat="false" ht="13.8" hidden="false" customHeight="true" outlineLevel="0" collapsed="false">
      <c r="A114" s="26"/>
      <c r="B114" s="92" t="s">
        <v>85</v>
      </c>
      <c r="C114" s="92"/>
      <c r="D114" s="92"/>
      <c r="E114" s="92"/>
      <c r="F114" s="92"/>
      <c r="G114" s="92"/>
      <c r="H114" s="92"/>
      <c r="I114" s="92"/>
      <c r="J114" s="26"/>
    </row>
    <row r="115" customFormat="false" ht="13.8" hidden="false" customHeight="false" outlineLevel="0" collapsed="false">
      <c r="A115" s="26"/>
      <c r="B115" s="92"/>
      <c r="C115" s="92"/>
      <c r="D115" s="92"/>
      <c r="E115" s="92"/>
      <c r="F115" s="92"/>
      <c r="G115" s="92"/>
      <c r="H115" s="92"/>
      <c r="I115" s="92"/>
      <c r="J115" s="26"/>
    </row>
    <row r="116" customFormat="false" ht="13.8" hidden="false" customHeight="false" outlineLevel="0" collapsed="false">
      <c r="A116" s="26"/>
      <c r="B116" s="92"/>
      <c r="C116" s="92"/>
      <c r="D116" s="92"/>
      <c r="E116" s="92"/>
      <c r="F116" s="92"/>
      <c r="G116" s="92"/>
      <c r="H116" s="92"/>
      <c r="I116" s="92"/>
      <c r="J116" s="26"/>
    </row>
    <row r="117" customFormat="false" ht="13.8" hidden="false" customHeight="false" outlineLevel="0" collapsed="false">
      <c r="A117" s="26"/>
      <c r="B117" s="92"/>
      <c r="C117" s="92"/>
      <c r="D117" s="92"/>
      <c r="E117" s="92"/>
      <c r="F117" s="92"/>
      <c r="G117" s="92"/>
      <c r="H117" s="92"/>
      <c r="I117" s="92"/>
      <c r="J117" s="26"/>
    </row>
    <row r="118" customFormat="false" ht="13.8" hidden="false" customHeight="false" outlineLevel="0" collapsed="false">
      <c r="A118" s="26"/>
      <c r="B118" s="92"/>
      <c r="C118" s="92"/>
      <c r="D118" s="92"/>
      <c r="E118" s="92"/>
      <c r="F118" s="92"/>
      <c r="G118" s="92"/>
      <c r="H118" s="92"/>
      <c r="I118" s="92"/>
      <c r="J118" s="26"/>
    </row>
    <row r="119" customFormat="false" ht="13.8" hidden="false" customHeight="false" outlineLevel="0" collapsed="false">
      <c r="A119" s="26"/>
      <c r="B119" s="92"/>
      <c r="C119" s="92"/>
      <c r="D119" s="92"/>
      <c r="E119" s="92"/>
      <c r="F119" s="92"/>
      <c r="G119" s="92"/>
      <c r="H119" s="92"/>
      <c r="I119" s="92"/>
      <c r="J119" s="26"/>
    </row>
    <row r="120" customFormat="false" ht="13.8" hidden="false" customHeight="false" outlineLevel="0" collapsed="false">
      <c r="A120" s="26"/>
      <c r="B120" s="92"/>
      <c r="C120" s="92"/>
      <c r="D120" s="92"/>
      <c r="E120" s="92"/>
      <c r="F120" s="92"/>
      <c r="G120" s="92"/>
      <c r="H120" s="92"/>
      <c r="I120" s="92"/>
      <c r="J120" s="26"/>
    </row>
    <row r="121" customFormat="false" ht="13.8" hidden="false" customHeight="false" outlineLevel="0" collapsed="false">
      <c r="A121" s="26"/>
      <c r="B121" s="92"/>
      <c r="C121" s="92"/>
      <c r="D121" s="92"/>
      <c r="E121" s="92"/>
      <c r="F121" s="92"/>
      <c r="G121" s="92"/>
      <c r="H121" s="92"/>
      <c r="I121" s="92"/>
      <c r="J121" s="26"/>
    </row>
    <row r="122" customFormat="false" ht="13.8" hidden="false" customHeight="false" outlineLevel="0" collapsed="false">
      <c r="A122" s="26"/>
      <c r="B122" s="92"/>
      <c r="C122" s="92"/>
      <c r="D122" s="92"/>
      <c r="E122" s="92"/>
      <c r="F122" s="92"/>
      <c r="G122" s="92"/>
      <c r="H122" s="92"/>
      <c r="I122" s="92"/>
      <c r="J122" s="26"/>
    </row>
    <row r="123" customFormat="false" ht="13.8" hidden="false" customHeight="false" outlineLevel="0" collapsed="false">
      <c r="A123" s="26"/>
      <c r="B123" s="92"/>
      <c r="C123" s="92"/>
      <c r="D123" s="92"/>
      <c r="E123" s="92"/>
      <c r="F123" s="92"/>
      <c r="G123" s="92"/>
      <c r="H123" s="92"/>
      <c r="I123" s="92"/>
      <c r="J123" s="26"/>
    </row>
    <row r="124" customFormat="false" ht="13.8" hidden="false" customHeight="false" outlineLevel="0" collapsed="false">
      <c r="A124" s="26"/>
      <c r="B124" s="92"/>
      <c r="C124" s="92"/>
      <c r="D124" s="92"/>
      <c r="E124" s="92"/>
      <c r="F124" s="92"/>
      <c r="G124" s="92"/>
      <c r="H124" s="92"/>
      <c r="I124" s="92"/>
      <c r="J124" s="26"/>
    </row>
    <row r="125" customFormat="false" ht="13.8" hidden="false" customHeight="false" outlineLevel="0" collapsed="false">
      <c r="A125" s="26"/>
      <c r="B125" s="92"/>
      <c r="C125" s="92"/>
      <c r="D125" s="92"/>
      <c r="E125" s="92"/>
      <c r="F125" s="92"/>
      <c r="G125" s="92"/>
      <c r="H125" s="92"/>
      <c r="I125" s="92"/>
      <c r="J125" s="26"/>
    </row>
    <row r="126" customFormat="false" ht="13.8" hidden="false" customHeight="false" outlineLevel="0" collapsed="false">
      <c r="A126" s="26"/>
      <c r="B126" s="92"/>
      <c r="C126" s="92"/>
      <c r="D126" s="92"/>
      <c r="E126" s="92"/>
      <c r="F126" s="92"/>
      <c r="G126" s="92"/>
      <c r="H126" s="92"/>
      <c r="I126" s="92"/>
      <c r="J126" s="26"/>
    </row>
    <row r="127" customFormat="false" ht="13.8" hidden="false" customHeight="false" outlineLevel="0" collapsed="false">
      <c r="A127" s="26"/>
      <c r="B127" s="92"/>
      <c r="C127" s="92"/>
      <c r="D127" s="92"/>
      <c r="E127" s="92"/>
      <c r="F127" s="92"/>
      <c r="G127" s="92"/>
      <c r="H127" s="92"/>
      <c r="I127" s="92"/>
      <c r="J127" s="26"/>
    </row>
    <row r="128" customFormat="false" ht="13.8" hidden="false" customHeight="false" outlineLevel="0" collapsed="false">
      <c r="A128" s="26"/>
      <c r="B128" s="92"/>
      <c r="C128" s="92"/>
      <c r="D128" s="92"/>
      <c r="E128" s="92"/>
      <c r="F128" s="92"/>
      <c r="G128" s="92"/>
      <c r="H128" s="92"/>
      <c r="I128" s="92"/>
      <c r="J128" s="26"/>
    </row>
    <row r="129" customFormat="false" ht="13.8" hidden="false" customHeight="false" outlineLevel="0" collapsed="false">
      <c r="A129" s="26"/>
      <c r="B129" s="26"/>
      <c r="C129" s="26"/>
      <c r="D129" s="26"/>
      <c r="E129" s="26"/>
      <c r="F129" s="26"/>
      <c r="G129" s="26"/>
      <c r="H129" s="26"/>
      <c r="I129" s="26"/>
      <c r="J129" s="26"/>
    </row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294" objects="true" scenarios="true"/>
  <mergeCells count="6">
    <mergeCell ref="C7:I7"/>
    <mergeCell ref="C8:I8"/>
    <mergeCell ref="E104:I104"/>
    <mergeCell ref="E106:G106"/>
    <mergeCell ref="E108:G108"/>
    <mergeCell ref="B114:I128"/>
  </mergeCells>
  <conditionalFormatting sqref="I19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G26">
    <cfRule type="containsErrors" priority="5" aboveAverage="0" equalAverage="0" bottom="0" percent="0" rank="0" text="" dxfId="0">
      <formula>ISERROR(G26)</formula>
    </cfRule>
  </conditionalFormatting>
  <conditionalFormatting sqref="I37">
    <cfRule type="cellIs" priority="6" operator="equal" aboveAverage="0" equalAverage="0" bottom="0" percent="0" rank="0" text="" dxfId="0">
      <formula>"~"</formula>
    </cfRule>
    <cfRule type="cellIs" priority="7" operator="equal" aboveAverage="0" equalAverage="0" bottom="0" percent="0" rank="0" text="" dxfId="0">
      <formula>"√"</formula>
    </cfRule>
    <cfRule type="cellIs" priority="8" operator="equal" aboveAverage="0" equalAverage="0" bottom="0" percent="0" rank="0" text="" dxfId="0">
      <formula>"X"</formula>
    </cfRule>
  </conditionalFormatting>
  <conditionalFormatting sqref="G44">
    <cfRule type="containsErrors" priority="9" aboveAverage="0" equalAverage="0" bottom="0" percent="0" rank="0" text="" dxfId="0">
      <formula>ISERROR(G44)</formula>
    </cfRule>
  </conditionalFormatting>
  <conditionalFormatting sqref="I55">
    <cfRule type="cellIs" priority="10" operator="equal" aboveAverage="0" equalAverage="0" bottom="0" percent="0" rank="0" text="" dxfId="0">
      <formula>"~"</formula>
    </cfRule>
    <cfRule type="cellIs" priority="11" operator="equal" aboveAverage="0" equalAverage="0" bottom="0" percent="0" rank="0" text="" dxfId="0">
      <formula>"√"</formula>
    </cfRule>
    <cfRule type="cellIs" priority="12" operator="equal" aboveAverage="0" equalAverage="0" bottom="0" percent="0" rank="0" text="" dxfId="0">
      <formula>"X"</formula>
    </cfRule>
  </conditionalFormatting>
  <conditionalFormatting sqref="G72">
    <cfRule type="containsErrors" priority="13" aboveAverage="0" equalAverage="0" bottom="0" percent="0" rank="0" text="" dxfId="0">
      <formula>ISERROR(G72)</formula>
    </cfRule>
  </conditionalFormatting>
  <conditionalFormatting sqref="G73">
    <cfRule type="containsErrors" priority="14" aboveAverage="0" equalAverage="0" bottom="0" percent="0" rank="0" text="" dxfId="0">
      <formula>ISERROR(G73)</formula>
    </cfRule>
  </conditionalFormatting>
  <conditionalFormatting sqref="I56">
    <cfRule type="cellIs" priority="15" operator="equal" aboveAverage="0" equalAverage="0" bottom="0" percent="0" rank="0" text="" dxfId="0">
      <formula>"~"</formula>
    </cfRule>
    <cfRule type="cellIs" priority="16" operator="equal" aboveAverage="0" equalAverage="0" bottom="0" percent="0" rank="0" text="" dxfId="0">
      <formula>"√"</formula>
    </cfRule>
    <cfRule type="cellIs" priority="17" operator="equal" aboveAverage="0" equalAverage="0" bottom="0" percent="0" rank="0" text="" dxfId="0">
      <formula>"X"</formula>
    </cfRule>
  </conditionalFormatting>
  <conditionalFormatting sqref="I57">
    <cfRule type="cellIs" priority="18" operator="equal" aboveAverage="0" equalAverage="0" bottom="0" percent="0" rank="0" text="" dxfId="0">
      <formula>"~"</formula>
    </cfRule>
    <cfRule type="cellIs" priority="19" operator="equal" aboveAverage="0" equalAverage="0" bottom="0" percent="0" rank="0" text="" dxfId="0">
      <formula>"√"</formula>
    </cfRule>
    <cfRule type="cellIs" priority="20" operator="equal" aboveAverage="0" equalAverage="0" bottom="0" percent="0" rank="0" text="" dxfId="0">
      <formula>"X"</formula>
    </cfRule>
  </conditionalFormatting>
  <conditionalFormatting sqref="I58">
    <cfRule type="cellIs" priority="21" operator="equal" aboveAverage="0" equalAverage="0" bottom="0" percent="0" rank="0" text="" dxfId="0">
      <formula>"~"</formula>
    </cfRule>
    <cfRule type="cellIs" priority="22" operator="equal" aboveAverage="0" equalAverage="0" bottom="0" percent="0" rank="0" text="" dxfId="0">
      <formula>"√"</formula>
    </cfRule>
    <cfRule type="cellIs" priority="23" operator="equal" aboveAverage="0" equalAverage="0" bottom="0" percent="0" rank="0" text="" dxfId="0">
      <formula>"X"</formula>
    </cfRule>
  </conditionalFormatting>
  <conditionalFormatting sqref="G19">
    <cfRule type="containsErrors" priority="24" aboveAverage="0" equalAverage="0" bottom="0" percent="0" rank="0" text="" dxfId="0">
      <formula>ISERROR(G19)</formula>
    </cfRule>
  </conditionalFormatting>
  <conditionalFormatting sqref="G33">
    <cfRule type="containsErrors" priority="25" aboveAverage="0" equalAverage="0" bottom="0" percent="0" rank="0" text="" dxfId="0">
      <formula>ISERROR(G33)</formula>
    </cfRule>
  </conditionalFormatting>
  <conditionalFormatting sqref="G51">
    <cfRule type="containsErrors" priority="26" aboveAverage="0" equalAverage="0" bottom="0" percent="0" rank="0" text="" dxfId="0">
      <formula>ISERROR(G51)</formula>
    </cfRule>
  </conditionalFormatting>
  <conditionalFormatting sqref="G55">
    <cfRule type="containsErrors" priority="27" aboveAverage="0" equalAverage="0" bottom="0" percent="0" rank="0" text="" dxfId="0">
      <formula>ISERROR(G55)</formula>
    </cfRule>
  </conditionalFormatting>
  <conditionalFormatting sqref="G56">
    <cfRule type="containsErrors" priority="28" aboveAverage="0" equalAverage="0" bottom="0" percent="0" rank="0" text="" dxfId="0">
      <formula>ISERROR(G56)</formula>
    </cfRule>
  </conditionalFormatting>
  <conditionalFormatting sqref="G57">
    <cfRule type="containsErrors" priority="29" aboveAverage="0" equalAverage="0" bottom="0" percent="0" rank="0" text="" dxfId="0">
      <formula>ISERROR(G57)</formula>
    </cfRule>
  </conditionalFormatting>
  <conditionalFormatting sqref="G58">
    <cfRule type="containsErrors" priority="30" aboveAverage="0" equalAverage="0" bottom="0" percent="0" rank="0" text="" dxfId="0">
      <formula>ISERROR(G58)</formula>
    </cfRule>
  </conditionalFormatting>
  <conditionalFormatting sqref="I72">
    <cfRule type="cellIs" priority="31" operator="equal" aboveAverage="0" equalAverage="0" bottom="0" percent="0" rank="0" text="" dxfId="0">
      <formula>"~"</formula>
    </cfRule>
    <cfRule type="cellIs" priority="32" operator="equal" aboveAverage="0" equalAverage="0" bottom="0" percent="0" rank="0" text="" dxfId="0">
      <formula>"√"</formula>
    </cfRule>
    <cfRule type="cellIs" priority="33" operator="equal" aboveAverage="0" equalAverage="0" bottom="0" percent="0" rank="0" text="" dxfId="0">
      <formula>"X"</formula>
    </cfRule>
  </conditionalFormatting>
  <conditionalFormatting sqref="I73">
    <cfRule type="cellIs" priority="34" operator="equal" aboveAverage="0" equalAverage="0" bottom="0" percent="0" rank="0" text="" dxfId="0">
      <formula>"~"</formula>
    </cfRule>
    <cfRule type="cellIs" priority="35" operator="equal" aboveAverage="0" equalAverage="0" bottom="0" percent="0" rank="0" text="" dxfId="0">
      <formula>"√"</formula>
    </cfRule>
    <cfRule type="cellIs" priority="36" operator="equal" aboveAverage="0" equalAverage="0" bottom="0" percent="0" rank="0" text="" dxfId="0">
      <formula>"X"</formula>
    </cfRule>
  </conditionalFormatting>
  <conditionalFormatting sqref="I65">
    <cfRule type="cellIs" priority="37" operator="equal" aboveAverage="0" equalAverage="0" bottom="0" percent="0" rank="0" text="" dxfId="0">
      <formula>"~"</formula>
    </cfRule>
    <cfRule type="cellIs" priority="38" operator="equal" aboveAverage="0" equalAverage="0" bottom="0" percent="0" rank="0" text="" dxfId="0">
      <formula>"√"</formula>
    </cfRule>
    <cfRule type="cellIs" priority="39" operator="equal" aboveAverage="0" equalAverage="0" bottom="0" percent="0" rank="0" text="" dxfId="0">
      <formula>"X"</formula>
    </cfRule>
  </conditionalFormatting>
  <conditionalFormatting sqref="G65">
    <cfRule type="containsErrors" priority="40" aboveAverage="0" equalAverage="0" bottom="0" percent="0" rank="0" text="" dxfId="0">
      <formula>ISERROR(G65)</formula>
    </cfRule>
  </conditionalFormatting>
  <conditionalFormatting sqref="I85">
    <cfRule type="cellIs" priority="41" operator="equal" aboveAverage="0" equalAverage="0" bottom="0" percent="0" rank="0" text="" dxfId="0">
      <formula>"~"</formula>
    </cfRule>
    <cfRule type="cellIs" priority="42" operator="equal" aboveAverage="0" equalAverage="0" bottom="0" percent="0" rank="0" text="" dxfId="0">
      <formula>"√"</formula>
    </cfRule>
    <cfRule type="cellIs" priority="43" operator="equal" aboveAverage="0" equalAverage="0" bottom="0" percent="0" rank="0" text="" dxfId="0">
      <formula>"X"</formula>
    </cfRule>
  </conditionalFormatting>
  <conditionalFormatting sqref="I86">
    <cfRule type="cellIs" priority="44" operator="equal" aboveAverage="0" equalAverage="0" bottom="0" percent="0" rank="0" text="" dxfId="0">
      <formula>"~"</formula>
    </cfRule>
    <cfRule type="cellIs" priority="45" operator="equal" aboveAverage="0" equalAverage="0" bottom="0" percent="0" rank="0" text="" dxfId="0">
      <formula>"√"</formula>
    </cfRule>
    <cfRule type="cellIs" priority="46" operator="equal" aboveAverage="0" equalAverage="0" bottom="0" percent="0" rank="0" text="" dxfId="0">
      <formula>"X"</formula>
    </cfRule>
  </conditionalFormatting>
  <conditionalFormatting sqref="I26">
    <cfRule type="cellIs" priority="47" operator="equal" aboveAverage="0" equalAverage="0" bottom="0" percent="0" rank="0" text="" dxfId="0">
      <formula>"~"</formula>
    </cfRule>
    <cfRule type="cellIs" priority="48" operator="equal" aboveAverage="0" equalAverage="0" bottom="0" percent="0" rank="0" text="" dxfId="0">
      <formula>"√"</formula>
    </cfRule>
    <cfRule type="cellIs" priority="49" operator="equal" aboveAverage="0" equalAverage="0" bottom="0" percent="0" rank="0" text="" dxfId="0">
      <formula>"X"</formula>
    </cfRule>
  </conditionalFormatting>
  <conditionalFormatting sqref="I33">
    <cfRule type="cellIs" priority="50" operator="equal" aboveAverage="0" equalAverage="0" bottom="0" percent="0" rank="0" text="" dxfId="0">
      <formula>"~"</formula>
    </cfRule>
    <cfRule type="cellIs" priority="51" operator="equal" aboveAverage="0" equalAverage="0" bottom="0" percent="0" rank="0" text="" dxfId="0">
      <formula>"√"</formula>
    </cfRule>
    <cfRule type="cellIs" priority="52" operator="equal" aboveAverage="0" equalAverage="0" bottom="0" percent="0" rank="0" text="" dxfId="0">
      <formula>"X"</formula>
    </cfRule>
  </conditionalFormatting>
  <conditionalFormatting sqref="I44">
    <cfRule type="cellIs" priority="53" operator="equal" aboveAverage="0" equalAverage="0" bottom="0" percent="0" rank="0" text="" dxfId="0">
      <formula>"~"</formula>
    </cfRule>
    <cfRule type="cellIs" priority="54" operator="equal" aboveAverage="0" equalAverage="0" bottom="0" percent="0" rank="0" text="" dxfId="0">
      <formula>"√"</formula>
    </cfRule>
    <cfRule type="cellIs" priority="55" operator="equal" aboveAverage="0" equalAverage="0" bottom="0" percent="0" rank="0" text="" dxfId="0">
      <formula>"X"</formula>
    </cfRule>
  </conditionalFormatting>
  <conditionalFormatting sqref="I51">
    <cfRule type="cellIs" priority="56" operator="equal" aboveAverage="0" equalAverage="0" bottom="0" percent="0" rank="0" text="" dxfId="0">
      <formula>"~"</formula>
    </cfRule>
    <cfRule type="cellIs" priority="57" operator="equal" aboveAverage="0" equalAverage="0" bottom="0" percent="0" rank="0" text="" dxfId="0">
      <formula>"√"</formula>
    </cfRule>
    <cfRule type="cellIs" priority="58" operator="equal" aboveAverage="0" equalAverage="0" bottom="0" percent="0" rank="0" text="" dxfId="0">
      <formula>"X"</formula>
    </cfRule>
  </conditionalFormatting>
  <dataValidations count="5"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E93" type="list">
      <formula1>"SI,NO"</formula1>
      <formula2>0</formula2>
    </dataValidation>
    <dataValidation allowBlank="true" errorStyle="stop" operator="equal" showDropDown="false" showErrorMessage="true" showInputMessage="false" sqref="E65 E72:E73" type="list">
      <formula1>"SI,NO"</formula1>
      <formula2>0</formula2>
    </dataValidation>
    <dataValidation allowBlank="true" errorStyle="stop" operator="equal" showDropDown="false" showErrorMessage="true" showInputMessage="false" sqref="E51" type="list">
      <formula1>"0,1,2,3,4"</formula1>
      <formula2>0</formula2>
    </dataValidation>
    <dataValidation allowBlank="true" errorStyle="stop" operator="equal" showDropDown="false" showErrorMessage="true" showInputMessage="false" sqref="E81" type="list">
      <formula1>"SI,NO"</formula1>
      <formula2>0</formula2>
    </dataValidation>
  </dataValidations>
  <printOptions headings="false" gridLines="false" gridLinesSet="true" horizontalCentered="false" verticalCentered="false"/>
  <pageMargins left="0.700694444444444" right="0.700694444444444" top="0.3" bottom="0.3" header="0.511805555555555" footer="0.511805555555555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S18" activeCellId="0" sqref="S18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57.38"/>
    <col collapsed="false" customWidth="true" hidden="false" outlineLevel="0" max="3" min="3" style="1" width="16.41"/>
    <col collapsed="false" customWidth="true" hidden="false" outlineLevel="0" max="4" min="4" style="1" width="1.66"/>
    <col collapsed="false" customWidth="true" hidden="false" outlineLevel="0" max="5" min="5" style="1" width="16.41"/>
    <col collapsed="false" customWidth="true" hidden="false" outlineLevel="0" max="6" min="6" style="1" width="1.52"/>
    <col collapsed="false" customWidth="true" hidden="false" outlineLevel="0" max="7" min="7" style="24" width="16.41"/>
    <col collapsed="false" customWidth="true" hidden="false" outlineLevel="0" max="8" min="8" style="24" width="1.58"/>
    <col collapsed="false" customWidth="true" hidden="false" outlineLevel="0" max="9" min="9" style="24" width="16.41"/>
    <col collapsed="false" customWidth="true" hidden="false" outlineLevel="0" max="10" min="10" style="25" width="1.58"/>
    <col collapsed="false" customWidth="true" hidden="false" outlineLevel="0" max="11" min="11" style="1" width="16.36"/>
    <col collapsed="false" customWidth="true" hidden="false" outlineLevel="0" max="12" min="12" style="1" width="3.57"/>
    <col collapsed="false" customWidth="false" hidden="false" outlineLevel="0" max="13" min="13" style="1" width="11.14"/>
    <col collapsed="false" customWidth="false" hidden="true" outlineLevel="0" max="15" min="14" style="1" width="11.14"/>
    <col collapsed="false" customWidth="false" hidden="false" outlineLevel="0" max="1024" min="16" style="1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6"/>
      <c r="F1" s="26"/>
      <c r="G1" s="27"/>
      <c r="H1" s="27"/>
      <c r="I1" s="27"/>
      <c r="J1" s="28"/>
      <c r="K1" s="26"/>
      <c r="L1" s="26"/>
    </row>
    <row r="2" customFormat="false" ht="13.8" hidden="false" customHeight="false" outlineLevel="0" collapsed="false">
      <c r="A2" s="26"/>
      <c r="B2" s="26"/>
      <c r="C2" s="26"/>
      <c r="D2" s="26"/>
      <c r="E2" s="26"/>
      <c r="F2" s="26"/>
      <c r="G2" s="27"/>
      <c r="H2" s="27"/>
      <c r="I2" s="27"/>
      <c r="J2" s="28"/>
      <c r="K2" s="26"/>
      <c r="L2" s="26"/>
    </row>
    <row r="3" customFormat="false" ht="13.8" hidden="false" customHeight="false" outlineLevel="0" collapsed="false">
      <c r="A3" s="26"/>
      <c r="B3" s="26"/>
      <c r="C3" s="26"/>
      <c r="D3" s="26"/>
      <c r="E3" s="26"/>
      <c r="F3" s="26"/>
      <c r="G3" s="27"/>
      <c r="H3" s="27"/>
      <c r="I3" s="27"/>
      <c r="J3" s="28"/>
      <c r="K3" s="26"/>
      <c r="L3" s="26"/>
    </row>
    <row r="4" customFormat="false" ht="13.8" hidden="false" customHeight="false" outlineLevel="0" collapsed="false">
      <c r="A4" s="26"/>
      <c r="B4" s="26"/>
      <c r="C4" s="26"/>
      <c r="D4" s="26"/>
      <c r="E4" s="26"/>
      <c r="F4" s="26"/>
      <c r="G4" s="27"/>
      <c r="H4" s="27"/>
      <c r="I4" s="27"/>
      <c r="J4" s="28"/>
      <c r="K4" s="26"/>
      <c r="L4" s="26"/>
    </row>
    <row r="5" customFormat="false" ht="22.05" hidden="false" customHeight="false" outlineLevel="0" collapsed="false">
      <c r="A5" s="97"/>
      <c r="B5" s="29" t="s">
        <v>13</v>
      </c>
      <c r="C5" s="29"/>
      <c r="D5" s="29"/>
      <c r="E5" s="30"/>
      <c r="F5" s="30"/>
      <c r="G5" s="31"/>
      <c r="H5" s="31"/>
      <c r="I5" s="31"/>
      <c r="J5" s="3"/>
      <c r="K5" s="30"/>
      <c r="L5" s="26"/>
    </row>
    <row r="6" customFormat="false" ht="13.8" hidden="false" customHeight="false" outlineLevel="0" collapsed="false">
      <c r="A6" s="26"/>
      <c r="B6" s="26"/>
      <c r="C6" s="26"/>
      <c r="D6" s="26"/>
      <c r="E6" s="26"/>
      <c r="F6" s="26"/>
      <c r="G6" s="27"/>
      <c r="H6" s="27"/>
      <c r="I6" s="27"/>
      <c r="J6" s="28"/>
      <c r="K6" s="26"/>
      <c r="L6" s="26"/>
    </row>
    <row r="7" customFormat="false" ht="30" hidden="false" customHeight="true" outlineLevel="0" collapsed="false">
      <c r="A7" s="26"/>
      <c r="B7" s="98" t="s">
        <v>101</v>
      </c>
      <c r="C7" s="98"/>
      <c r="D7" s="98"/>
      <c r="E7" s="33"/>
      <c r="F7" s="33"/>
      <c r="G7" s="33"/>
      <c r="H7" s="33"/>
      <c r="I7" s="33"/>
      <c r="J7" s="33"/>
      <c r="K7" s="33"/>
      <c r="L7" s="26"/>
    </row>
    <row r="8" customFormat="false" ht="30" hidden="false" customHeight="true" outlineLevel="0" collapsed="false">
      <c r="A8" s="26"/>
      <c r="B8" s="98" t="s">
        <v>22</v>
      </c>
      <c r="C8" s="98"/>
      <c r="D8" s="98"/>
      <c r="E8" s="34"/>
      <c r="F8" s="34"/>
      <c r="G8" s="34"/>
      <c r="H8" s="34"/>
      <c r="I8" s="34"/>
      <c r="J8" s="34"/>
      <c r="K8" s="34"/>
      <c r="L8" s="26"/>
    </row>
    <row r="9" customFormat="false" ht="30" hidden="false" customHeight="true" outlineLevel="0" collapsed="false">
      <c r="A9" s="26"/>
      <c r="B9" s="35" t="s">
        <v>24</v>
      </c>
      <c r="C9" s="35"/>
      <c r="D9" s="35"/>
      <c r="E9" s="36"/>
      <c r="F9" s="36"/>
      <c r="G9" s="33"/>
      <c r="H9" s="44"/>
      <c r="I9" s="44"/>
      <c r="J9" s="44"/>
      <c r="K9" s="44"/>
      <c r="L9" s="26"/>
    </row>
    <row r="10" customFormat="false" ht="30" hidden="false" customHeight="true" outlineLevel="0" collapsed="false">
      <c r="A10" s="26"/>
      <c r="B10" s="35" t="s">
        <v>25</v>
      </c>
      <c r="C10" s="35"/>
      <c r="D10" s="35"/>
      <c r="E10" s="36"/>
      <c r="F10" s="36"/>
      <c r="G10" s="33"/>
      <c r="H10" s="44"/>
      <c r="I10" s="44"/>
      <c r="J10" s="44"/>
      <c r="K10" s="44"/>
      <c r="L10" s="26"/>
    </row>
    <row r="11" customFormat="false" ht="30" hidden="false" customHeight="true" outlineLevel="0" collapsed="false">
      <c r="A11" s="26"/>
      <c r="B11" s="35" t="s">
        <v>102</v>
      </c>
      <c r="C11" s="35"/>
      <c r="D11" s="35"/>
      <c r="E11" s="36"/>
      <c r="F11" s="36"/>
      <c r="G11" s="33"/>
      <c r="H11" s="44"/>
      <c r="I11" s="44"/>
      <c r="J11" s="44"/>
      <c r="K11" s="44"/>
      <c r="L11" s="26"/>
    </row>
    <row r="12" customFormat="false" ht="13.8" hidden="false" customHeight="false" outlineLevel="0" collapsed="false">
      <c r="A12" s="26"/>
      <c r="B12" s="26"/>
      <c r="C12" s="26"/>
      <c r="D12" s="26"/>
      <c r="E12" s="26"/>
      <c r="F12" s="26"/>
      <c r="G12" s="27"/>
      <c r="H12" s="27"/>
      <c r="I12" s="27"/>
      <c r="J12" s="28"/>
      <c r="K12" s="26"/>
      <c r="L12" s="26"/>
    </row>
    <row r="13" customFormat="false" ht="13.8" hidden="false" customHeight="false" outlineLevel="0" collapsed="false">
      <c r="A13" s="26"/>
      <c r="B13" s="26"/>
      <c r="C13" s="26"/>
      <c r="D13" s="26"/>
      <c r="E13" s="26"/>
      <c r="F13" s="26"/>
      <c r="G13" s="27"/>
      <c r="H13" s="27"/>
      <c r="I13" s="27"/>
      <c r="J13" s="28"/>
      <c r="K13" s="26"/>
      <c r="L13" s="26"/>
    </row>
    <row r="14" customFormat="false" ht="15" hidden="false" customHeight="false" outlineLevel="0" collapsed="false">
      <c r="A14" s="26"/>
      <c r="B14" s="37" t="s">
        <v>103</v>
      </c>
      <c r="C14" s="37"/>
      <c r="D14" s="37"/>
      <c r="E14" s="38"/>
      <c r="F14" s="38"/>
      <c r="G14" s="39"/>
      <c r="H14" s="39"/>
      <c r="I14" s="39"/>
      <c r="J14" s="40"/>
      <c r="K14" s="41"/>
      <c r="L14" s="26"/>
    </row>
    <row r="15" customFormat="false" ht="14.15" hidden="false" customHeight="true" outlineLevel="0" collapsed="false">
      <c r="A15" s="26"/>
      <c r="B15" s="42"/>
      <c r="C15" s="42"/>
      <c r="D15" s="42"/>
      <c r="E15" s="42"/>
      <c r="F15" s="42"/>
      <c r="G15" s="27"/>
      <c r="H15" s="27"/>
      <c r="I15" s="27"/>
      <c r="J15" s="28"/>
      <c r="K15" s="26"/>
      <c r="L15" s="26"/>
    </row>
    <row r="16" customFormat="false" ht="41.25" hidden="false" customHeight="true" outlineLevel="0" collapsed="false">
      <c r="A16" s="26"/>
      <c r="B16" s="44"/>
      <c r="C16" s="44"/>
      <c r="D16" s="44"/>
      <c r="E16" s="45" t="s">
        <v>104</v>
      </c>
      <c r="F16" s="44"/>
      <c r="G16" s="45" t="s">
        <v>28</v>
      </c>
      <c r="H16" s="46"/>
      <c r="I16" s="45" t="s">
        <v>29</v>
      </c>
      <c r="J16" s="46"/>
      <c r="K16" s="45" t="s">
        <v>30</v>
      </c>
      <c r="L16" s="26"/>
    </row>
    <row r="17" customFormat="false" ht="8.3" hidden="false" customHeight="true" outlineLevel="0" collapsed="false">
      <c r="A17" s="26"/>
      <c r="B17" s="48"/>
      <c r="C17" s="48"/>
      <c r="D17" s="48"/>
      <c r="E17" s="48"/>
      <c r="F17" s="48"/>
      <c r="G17" s="27"/>
      <c r="H17" s="28"/>
      <c r="I17" s="27"/>
      <c r="J17" s="28"/>
      <c r="K17" s="26"/>
      <c r="L17" s="26"/>
    </row>
    <row r="18" customFormat="false" ht="33.85" hidden="false" customHeight="false" outlineLevel="0" collapsed="false">
      <c r="A18" s="26"/>
      <c r="B18" s="99" t="s">
        <v>31</v>
      </c>
      <c r="C18" s="99"/>
      <c r="D18" s="38"/>
      <c r="E18" s="33"/>
      <c r="F18" s="51"/>
      <c r="G18" s="33"/>
      <c r="H18" s="52"/>
      <c r="I18" s="56" t="n">
        <f aca="false">20+(8*E18)</f>
        <v>20</v>
      </c>
      <c r="J18" s="54"/>
      <c r="K18" s="55" t="str">
        <f aca="false">IF(G18="","X",(IF(G18&gt;I18,("X"),("√"))))</f>
        <v>X</v>
      </c>
      <c r="L18" s="26"/>
    </row>
    <row r="19" customFormat="false" ht="13.8" hidden="false" customHeight="false" outlineLevel="0" collapsed="false">
      <c r="A19" s="26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26"/>
    </row>
    <row r="20" customFormat="false" ht="13.8" hidden="false" customHeight="false" outlineLevel="0" collapsed="false">
      <c r="A20" s="26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26"/>
    </row>
    <row r="21" customFormat="false" ht="15" hidden="false" customHeight="false" outlineLevel="0" collapsed="false">
      <c r="A21" s="26"/>
      <c r="B21" s="37" t="s">
        <v>105</v>
      </c>
      <c r="C21" s="37"/>
      <c r="D21" s="37"/>
      <c r="E21" s="38"/>
      <c r="F21" s="38"/>
      <c r="G21" s="39"/>
      <c r="H21" s="39"/>
      <c r="I21" s="39"/>
      <c r="J21" s="40"/>
      <c r="K21" s="41"/>
      <c r="L21" s="26"/>
    </row>
    <row r="22" customFormat="false" ht="14.15" hidden="false" customHeight="true" outlineLevel="0" collapsed="false">
      <c r="A22" s="26"/>
      <c r="B22" s="42"/>
      <c r="C22" s="42"/>
      <c r="D22" s="42"/>
      <c r="E22" s="42"/>
      <c r="F22" s="42"/>
      <c r="G22" s="27"/>
      <c r="H22" s="27"/>
      <c r="I22" s="27"/>
      <c r="J22" s="28"/>
      <c r="K22" s="26"/>
      <c r="L22" s="26"/>
    </row>
    <row r="23" customFormat="false" ht="41.25" hidden="false" customHeight="true" outlineLevel="0" collapsed="false">
      <c r="A23" s="26"/>
      <c r="B23" s="44"/>
      <c r="C23" s="44"/>
      <c r="D23" s="44"/>
      <c r="E23" s="45" t="s">
        <v>104</v>
      </c>
      <c r="F23" s="44"/>
      <c r="G23" s="45" t="s">
        <v>33</v>
      </c>
      <c r="H23" s="46"/>
      <c r="I23" s="45" t="s">
        <v>34</v>
      </c>
      <c r="J23" s="46"/>
      <c r="K23" s="45" t="s">
        <v>30</v>
      </c>
      <c r="L23" s="26"/>
    </row>
    <row r="24" customFormat="false" ht="8.3" hidden="false" customHeight="true" outlineLevel="0" collapsed="false">
      <c r="A24" s="26"/>
      <c r="B24" s="26"/>
      <c r="C24" s="26"/>
      <c r="D24" s="26"/>
      <c r="E24" s="48"/>
      <c r="F24" s="26"/>
      <c r="G24" s="27"/>
      <c r="H24" s="27"/>
      <c r="I24" s="27"/>
      <c r="J24" s="28"/>
      <c r="K24" s="26"/>
      <c r="L24" s="26"/>
    </row>
    <row r="25" customFormat="false" ht="33.85" hidden="false" customHeight="false" outlineLevel="0" collapsed="false">
      <c r="A25" s="26"/>
      <c r="B25" s="99" t="s">
        <v>35</v>
      </c>
      <c r="C25" s="99"/>
      <c r="D25" s="38"/>
      <c r="E25" s="33"/>
      <c r="F25" s="38"/>
      <c r="G25" s="33"/>
      <c r="H25" s="39"/>
      <c r="I25" s="56" t="n">
        <f aca="false">130+(9*E25)</f>
        <v>130</v>
      </c>
      <c r="J25" s="40"/>
      <c r="K25" s="55" t="str">
        <f aca="false">IF(G25="","X",(IF(G25&gt;I25,("X"),("√"))))</f>
        <v>X</v>
      </c>
      <c r="L25" s="26"/>
    </row>
    <row r="26" customFormat="false" ht="13.8" hidden="false" customHeight="false" outlineLevel="0" collapsed="false">
      <c r="A26" s="26"/>
      <c r="B26" s="63"/>
      <c r="C26" s="63"/>
      <c r="D26" s="63"/>
      <c r="E26" s="63"/>
      <c r="F26" s="63"/>
      <c r="G26" s="64"/>
      <c r="H26" s="64"/>
      <c r="I26" s="64"/>
      <c r="J26" s="65"/>
      <c r="K26" s="42"/>
      <c r="L26" s="26"/>
    </row>
    <row r="27" customFormat="false" ht="13.8" hidden="false" customHeight="false" outlineLevel="0" collapsed="false">
      <c r="A27" s="26"/>
      <c r="B27" s="63"/>
      <c r="C27" s="63"/>
      <c r="D27" s="63"/>
      <c r="E27" s="63"/>
      <c r="F27" s="63"/>
      <c r="G27" s="64"/>
      <c r="H27" s="64"/>
      <c r="I27" s="64"/>
      <c r="J27" s="65"/>
      <c r="K27" s="42"/>
      <c r="L27" s="26"/>
    </row>
    <row r="28" customFormat="false" ht="14.15" hidden="false" customHeight="true" outlineLevel="0" collapsed="false">
      <c r="A28" s="26"/>
      <c r="B28" s="37" t="s">
        <v>106</v>
      </c>
      <c r="C28" s="37"/>
      <c r="D28" s="37"/>
      <c r="E28" s="36"/>
      <c r="F28" s="36"/>
      <c r="G28" s="52"/>
      <c r="H28" s="52"/>
      <c r="I28" s="52"/>
      <c r="J28" s="54"/>
      <c r="K28" s="36"/>
      <c r="L28" s="26"/>
    </row>
    <row r="29" customFormat="false" ht="13.8" hidden="false" customHeight="false" outlineLevel="0" collapsed="false">
      <c r="A29" s="26"/>
      <c r="B29" s="58"/>
      <c r="C29" s="58"/>
      <c r="D29" s="58"/>
      <c r="E29" s="58"/>
      <c r="F29" s="58"/>
      <c r="G29" s="27"/>
      <c r="H29" s="27"/>
      <c r="I29" s="27"/>
      <c r="J29" s="28"/>
      <c r="K29" s="26"/>
      <c r="L29" s="26"/>
    </row>
    <row r="30" customFormat="false" ht="41.25" hidden="false" customHeight="true" outlineLevel="0" collapsed="false">
      <c r="A30" s="26"/>
      <c r="B30" s="26"/>
      <c r="C30" s="26"/>
      <c r="D30" s="26"/>
      <c r="E30" s="45" t="s">
        <v>37</v>
      </c>
      <c r="F30" s="26"/>
      <c r="G30" s="45" t="s">
        <v>38</v>
      </c>
      <c r="H30" s="46"/>
      <c r="I30" s="45" t="s">
        <v>39</v>
      </c>
      <c r="J30" s="46"/>
      <c r="K30" s="45" t="s">
        <v>30</v>
      </c>
      <c r="L30" s="26"/>
    </row>
    <row r="31" customFormat="false" ht="8.3" hidden="false" customHeight="true" outlineLevel="0" collapsed="false">
      <c r="A31" s="26"/>
      <c r="B31" s="26"/>
      <c r="C31" s="26"/>
      <c r="D31" s="26"/>
      <c r="E31" s="48"/>
      <c r="F31" s="26"/>
      <c r="G31" s="27"/>
      <c r="H31" s="28"/>
      <c r="I31" s="27"/>
      <c r="J31" s="28"/>
      <c r="K31" s="26"/>
      <c r="L31" s="26"/>
    </row>
    <row r="32" customFormat="false" ht="34.15" hidden="false" customHeight="true" outlineLevel="0" collapsed="false">
      <c r="A32" s="26"/>
      <c r="B32" s="99" t="s">
        <v>40</v>
      </c>
      <c r="C32" s="99"/>
      <c r="D32" s="38"/>
      <c r="E32" s="33"/>
      <c r="F32" s="51"/>
      <c r="G32" s="33"/>
      <c r="H32" s="52"/>
      <c r="I32" s="56" t="n">
        <f aca="false">IF(E32&lt;=1,0.54,IF(E32&gt;4,0.7,(0.54+(E32-1)*0.0533)))</f>
        <v>0.54</v>
      </c>
      <c r="J32" s="54"/>
      <c r="K32" s="55" t="str">
        <f aca="false">IF(G32="","X",(IF(G32&gt;I32,("X"),("√"))))</f>
        <v>X</v>
      </c>
      <c r="L32" s="26"/>
    </row>
    <row r="33" customFormat="false" ht="13.8" hidden="false" customHeight="false" outlineLevel="0" collapsed="false">
      <c r="A33" s="26"/>
      <c r="B33" s="58"/>
      <c r="C33" s="58"/>
      <c r="D33" s="58"/>
      <c r="E33" s="58"/>
      <c r="F33" s="58"/>
      <c r="G33" s="27"/>
      <c r="H33" s="27"/>
      <c r="I33" s="27"/>
      <c r="J33" s="28"/>
      <c r="K33" s="26"/>
      <c r="L33" s="26"/>
    </row>
    <row r="34" customFormat="false" ht="40.5" hidden="false" customHeight="true" outlineLevel="0" collapsed="false">
      <c r="A34" s="26"/>
      <c r="B34" s="58"/>
      <c r="C34" s="58"/>
      <c r="D34" s="58"/>
      <c r="E34" s="58"/>
      <c r="F34" s="58"/>
      <c r="G34" s="45" t="s">
        <v>41</v>
      </c>
      <c r="H34" s="46"/>
      <c r="I34" s="45" t="s">
        <v>42</v>
      </c>
      <c r="J34" s="46"/>
      <c r="K34" s="45" t="s">
        <v>30</v>
      </c>
      <c r="L34" s="26"/>
    </row>
    <row r="35" customFormat="false" ht="8.3" hidden="false" customHeight="true" outlineLevel="0" collapsed="false">
      <c r="A35" s="26"/>
      <c r="B35" s="58"/>
      <c r="C35" s="58"/>
      <c r="D35" s="58"/>
      <c r="E35" s="58"/>
      <c r="F35" s="58"/>
      <c r="G35" s="27"/>
      <c r="H35" s="27"/>
      <c r="I35" s="27"/>
      <c r="J35" s="28"/>
      <c r="K35" s="26"/>
      <c r="L35" s="26"/>
    </row>
    <row r="36" customFormat="false" ht="33.85" hidden="false" customHeight="false" outlineLevel="0" collapsed="false">
      <c r="A36" s="26"/>
      <c r="B36" s="99" t="s">
        <v>107</v>
      </c>
      <c r="C36" s="99"/>
      <c r="D36" s="99"/>
      <c r="E36" s="99"/>
      <c r="F36" s="59"/>
      <c r="G36" s="60"/>
      <c r="H36" s="52"/>
      <c r="I36" s="53" t="n">
        <v>0.41</v>
      </c>
      <c r="J36" s="54"/>
      <c r="K36" s="55" t="str">
        <f aca="false">IF(G36="","~",(IF(G36&gt;I36,("X"),("√"))))</f>
        <v>~</v>
      </c>
      <c r="L36" s="26"/>
    </row>
    <row r="37" customFormat="false" ht="14.15" hidden="false" customHeight="true" outlineLevel="0" collapsed="false">
      <c r="A37" s="26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26"/>
    </row>
    <row r="38" customFormat="false" ht="13.8" hidden="false" customHeight="false" outlineLevel="0" collapsed="false">
      <c r="A38" s="26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26"/>
    </row>
    <row r="39" customFormat="false" ht="15" hidden="false" customHeight="false" outlineLevel="0" collapsed="false">
      <c r="A39" s="26"/>
      <c r="B39" s="37" t="s">
        <v>108</v>
      </c>
      <c r="C39" s="37"/>
      <c r="D39" s="37"/>
      <c r="E39" s="38"/>
      <c r="F39" s="38"/>
      <c r="G39" s="39"/>
      <c r="H39" s="39"/>
      <c r="I39" s="39"/>
      <c r="J39" s="40"/>
      <c r="K39" s="41"/>
      <c r="L39" s="26"/>
    </row>
    <row r="40" customFormat="false" ht="13.8" hidden="false" customHeight="false" outlineLevel="0" collapsed="false">
      <c r="A40" s="26"/>
      <c r="B40" s="26"/>
      <c r="C40" s="26"/>
      <c r="D40" s="26"/>
      <c r="E40" s="26"/>
      <c r="F40" s="26"/>
      <c r="G40" s="27"/>
      <c r="H40" s="27"/>
      <c r="I40" s="27"/>
      <c r="J40" s="28"/>
      <c r="K40" s="26"/>
      <c r="L40" s="26"/>
    </row>
    <row r="41" customFormat="false" ht="41.25" hidden="false" customHeight="true" outlineLevel="0" collapsed="false">
      <c r="A41" s="26"/>
      <c r="B41" s="26"/>
      <c r="C41" s="26"/>
      <c r="D41" s="26"/>
      <c r="E41" s="48"/>
      <c r="F41" s="26"/>
      <c r="G41" s="45" t="s">
        <v>45</v>
      </c>
      <c r="H41" s="46"/>
      <c r="I41" s="45" t="s">
        <v>46</v>
      </c>
      <c r="J41" s="46"/>
      <c r="K41" s="45" t="s">
        <v>30</v>
      </c>
      <c r="L41" s="26"/>
    </row>
    <row r="42" customFormat="false" ht="8.3" hidden="false" customHeight="true" outlineLevel="0" collapsed="false">
      <c r="A42" s="26"/>
      <c r="B42" s="26"/>
      <c r="C42" s="26"/>
      <c r="D42" s="26"/>
      <c r="E42" s="48"/>
      <c r="F42" s="26"/>
      <c r="G42" s="27"/>
      <c r="H42" s="28"/>
      <c r="I42" s="27"/>
      <c r="J42" s="28"/>
      <c r="K42" s="26"/>
      <c r="L42" s="26"/>
    </row>
    <row r="43" customFormat="false" ht="33.85" hidden="false" customHeight="false" outlineLevel="0" collapsed="false">
      <c r="A43" s="26"/>
      <c r="B43" s="99" t="s">
        <v>47</v>
      </c>
      <c r="C43" s="99"/>
      <c r="D43" s="99"/>
      <c r="E43" s="99"/>
      <c r="F43" s="38"/>
      <c r="G43" s="33"/>
      <c r="H43" s="52"/>
      <c r="I43" s="53" t="n">
        <v>4</v>
      </c>
      <c r="J43" s="54"/>
      <c r="K43" s="55" t="str">
        <f aca="false">IF(G43="","X",(IF(G43&gt;I43,("X"),("√"))))</f>
        <v>X</v>
      </c>
      <c r="L43" s="26"/>
    </row>
    <row r="44" customFormat="false" ht="13.8" hidden="false" customHeight="false" outlineLevel="0" collapsed="false">
      <c r="A44" s="26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26"/>
    </row>
    <row r="45" customFormat="false" ht="13.8" hidden="false" customHeight="false" outlineLevel="0" collapsed="false">
      <c r="A45" s="26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26"/>
    </row>
    <row r="46" customFormat="false" ht="27" hidden="false" customHeight="true" outlineLevel="0" collapsed="false">
      <c r="A46" s="26"/>
      <c r="B46" s="37" t="s">
        <v>109</v>
      </c>
      <c r="C46" s="37"/>
      <c r="D46" s="37"/>
      <c r="E46" s="38"/>
      <c r="F46" s="38"/>
      <c r="G46" s="39"/>
      <c r="H46" s="39"/>
      <c r="I46" s="39"/>
      <c r="J46" s="40"/>
      <c r="K46" s="41"/>
      <c r="L46" s="26"/>
    </row>
    <row r="47" customFormat="false" ht="14.15" hidden="false" customHeight="true" outlineLevel="0" collapsed="false">
      <c r="A47" s="26"/>
      <c r="B47" s="63"/>
      <c r="C47" s="63"/>
      <c r="D47" s="63"/>
      <c r="E47" s="63"/>
      <c r="F47" s="63"/>
      <c r="G47" s="64"/>
      <c r="H47" s="64"/>
      <c r="I47" s="64"/>
      <c r="J47" s="65"/>
      <c r="K47" s="42"/>
      <c r="L47" s="26"/>
    </row>
    <row r="48" customFormat="false" ht="36.65" hidden="false" customHeight="true" outlineLevel="0" collapsed="false">
      <c r="A48" s="26"/>
      <c r="B48" s="63"/>
      <c r="C48" s="63"/>
      <c r="D48" s="63"/>
      <c r="E48" s="63"/>
      <c r="F48" s="63"/>
      <c r="G48" s="45" t="s">
        <v>60</v>
      </c>
      <c r="H48" s="46"/>
      <c r="I48" s="45" t="s">
        <v>57</v>
      </c>
      <c r="J48" s="46"/>
      <c r="K48" s="45" t="s">
        <v>30</v>
      </c>
      <c r="L48" s="26"/>
    </row>
    <row r="49" customFormat="false" ht="8.3" hidden="false" customHeight="true" outlineLevel="0" collapsed="false">
      <c r="A49" s="26"/>
      <c r="B49" s="63"/>
      <c r="C49" s="63"/>
      <c r="D49" s="63"/>
      <c r="E49" s="63"/>
      <c r="F49" s="63"/>
      <c r="G49" s="64"/>
      <c r="H49" s="64"/>
      <c r="I49" s="64"/>
      <c r="J49" s="65"/>
      <c r="K49" s="42"/>
      <c r="L49" s="26"/>
    </row>
    <row r="50" customFormat="false" ht="36" hidden="false" customHeight="true" outlineLevel="0" collapsed="false">
      <c r="A50" s="26"/>
      <c r="B50" s="99" t="s">
        <v>110</v>
      </c>
      <c r="C50" s="99"/>
      <c r="D50" s="99"/>
      <c r="E50" s="99"/>
      <c r="F50" s="38"/>
      <c r="G50" s="34"/>
      <c r="H50" s="39"/>
      <c r="I50" s="56" t="s">
        <v>65</v>
      </c>
      <c r="J50" s="100"/>
      <c r="K50" s="55" t="str">
        <f aca="false">IF(I50="","~",(IF(G50=I50,("√"),("X"))))</f>
        <v>X</v>
      </c>
      <c r="L50" s="26"/>
      <c r="M50" s="57"/>
    </row>
    <row r="51" customFormat="false" ht="14.15" hidden="false" customHeight="true" outlineLevel="0" collapsed="false">
      <c r="A51" s="26"/>
      <c r="B51" s="63"/>
      <c r="C51" s="63"/>
      <c r="D51" s="63"/>
      <c r="E51" s="63"/>
      <c r="F51" s="63"/>
      <c r="G51" s="64"/>
      <c r="H51" s="64"/>
      <c r="I51" s="64"/>
      <c r="J51" s="65"/>
      <c r="K51" s="42"/>
      <c r="L51" s="26"/>
    </row>
    <row r="52" customFormat="false" ht="14.15" hidden="false" customHeight="true" outlineLevel="0" collapsed="false">
      <c r="A52" s="26"/>
      <c r="B52" s="63"/>
      <c r="C52" s="63"/>
      <c r="D52" s="63"/>
      <c r="E52" s="63"/>
      <c r="F52" s="63"/>
      <c r="G52" s="64"/>
      <c r="H52" s="64"/>
      <c r="I52" s="64"/>
      <c r="J52" s="65"/>
      <c r="K52" s="42"/>
      <c r="L52" s="26"/>
    </row>
    <row r="53" customFormat="false" ht="14.15" hidden="false" customHeight="true" outlineLevel="0" collapsed="false">
      <c r="A53" s="26"/>
      <c r="B53" s="37" t="s">
        <v>111</v>
      </c>
      <c r="C53" s="37"/>
      <c r="D53" s="37"/>
      <c r="E53" s="38"/>
      <c r="F53" s="38"/>
      <c r="G53" s="39"/>
      <c r="H53" s="39"/>
      <c r="I53" s="39"/>
      <c r="J53" s="40"/>
      <c r="K53" s="41"/>
      <c r="L53" s="26"/>
    </row>
    <row r="54" customFormat="false" ht="14.15" hidden="false" customHeight="true" outlineLevel="0" collapsed="false">
      <c r="A54" s="26"/>
      <c r="B54" s="26"/>
      <c r="C54" s="26"/>
      <c r="D54" s="26"/>
      <c r="E54" s="26"/>
      <c r="F54" s="26"/>
      <c r="G54" s="27"/>
      <c r="H54" s="27"/>
      <c r="I54" s="27"/>
      <c r="J54" s="28"/>
      <c r="K54" s="26"/>
      <c r="L54" s="26"/>
    </row>
    <row r="55" customFormat="false" ht="36.65" hidden="false" customHeight="true" outlineLevel="0" collapsed="false">
      <c r="A55" s="26"/>
      <c r="B55" s="66"/>
      <c r="C55" s="66"/>
      <c r="D55" s="66"/>
      <c r="E55" s="48"/>
      <c r="F55" s="66"/>
      <c r="G55" s="45" t="s">
        <v>60</v>
      </c>
      <c r="H55" s="70"/>
      <c r="I55" s="45" t="s">
        <v>61</v>
      </c>
      <c r="J55" s="70"/>
      <c r="K55" s="45" t="s">
        <v>30</v>
      </c>
      <c r="L55" s="26"/>
    </row>
    <row r="56" customFormat="false" ht="8.3" hidden="false" customHeight="true" outlineLevel="0" collapsed="false">
      <c r="A56" s="26"/>
      <c r="B56" s="26"/>
      <c r="C56" s="26"/>
      <c r="D56" s="26"/>
      <c r="E56" s="48"/>
      <c r="F56" s="26"/>
      <c r="G56" s="27"/>
      <c r="H56" s="28"/>
      <c r="I56" s="27"/>
      <c r="J56" s="28"/>
      <c r="K56" s="26"/>
      <c r="L56" s="26"/>
    </row>
    <row r="57" customFormat="false" ht="34.15" hidden="false" customHeight="true" outlineLevel="0" collapsed="false">
      <c r="A57" s="26"/>
      <c r="B57" s="99" t="s">
        <v>62</v>
      </c>
      <c r="C57" s="99"/>
      <c r="D57" s="99"/>
      <c r="E57" s="99"/>
      <c r="F57" s="38"/>
      <c r="G57" s="69"/>
      <c r="H57" s="52"/>
      <c r="I57" s="56" t="str">
        <f aca="false">IF(AND(G9="",G10=""),"",IF(OR(G9&gt;2000,G10&gt;2500),"SI","NO"))</f>
        <v/>
      </c>
      <c r="J57" s="54"/>
      <c r="K57" s="55" t="str">
        <f aca="false">IF(I57="","~",IF(I57="NO","~",(IF(G57=I57,("√"),("X")))))</f>
        <v>~</v>
      </c>
      <c r="L57" s="26"/>
      <c r="M57" s="57"/>
    </row>
    <row r="58" customFormat="false" ht="14.15" hidden="false" customHeight="true" outlineLevel="0" collapsed="false">
      <c r="A58" s="26"/>
      <c r="B58" s="63"/>
      <c r="C58" s="63"/>
      <c r="D58" s="63"/>
      <c r="E58" s="63"/>
      <c r="F58" s="63"/>
      <c r="G58" s="64"/>
      <c r="H58" s="64"/>
      <c r="I58" s="64"/>
      <c r="J58" s="65"/>
      <c r="K58" s="42"/>
      <c r="L58" s="26"/>
    </row>
    <row r="59" customFormat="false" ht="14.15" hidden="false" customHeight="true" outlineLevel="0" collapsed="false">
      <c r="A59" s="26"/>
      <c r="B59" s="63"/>
      <c r="C59" s="63"/>
      <c r="D59" s="63"/>
      <c r="E59" s="63"/>
      <c r="F59" s="63"/>
      <c r="G59" s="64"/>
      <c r="H59" s="64"/>
      <c r="I59" s="64"/>
      <c r="J59" s="65"/>
      <c r="K59" s="42"/>
      <c r="L59" s="26"/>
    </row>
    <row r="60" customFormat="false" ht="14.15" hidden="false" customHeight="true" outlineLevel="0" collapsed="false">
      <c r="A60" s="26"/>
      <c r="B60" s="37" t="s">
        <v>112</v>
      </c>
      <c r="C60" s="37"/>
      <c r="D60" s="37"/>
      <c r="E60" s="38"/>
      <c r="F60" s="38"/>
      <c r="G60" s="39"/>
      <c r="H60" s="39"/>
      <c r="I60" s="39"/>
      <c r="J60" s="40"/>
      <c r="K60" s="41"/>
      <c r="L60" s="26"/>
    </row>
    <row r="61" customFormat="false" ht="14.15" hidden="false" customHeight="true" outlineLevel="0" collapsed="false">
      <c r="A61" s="26"/>
      <c r="B61" s="26"/>
      <c r="C61" s="26"/>
      <c r="D61" s="26"/>
      <c r="E61" s="26"/>
      <c r="F61" s="26"/>
      <c r="G61" s="27"/>
      <c r="H61" s="27"/>
      <c r="I61" s="27"/>
      <c r="J61" s="28"/>
      <c r="K61" s="26"/>
      <c r="L61" s="26"/>
    </row>
    <row r="62" customFormat="false" ht="36.65" hidden="false" customHeight="true" outlineLevel="0" collapsed="false">
      <c r="A62" s="26"/>
      <c r="B62" s="66"/>
      <c r="C62" s="66"/>
      <c r="D62" s="66"/>
      <c r="E62" s="48"/>
      <c r="F62" s="66"/>
      <c r="G62" s="45" t="s">
        <v>60</v>
      </c>
      <c r="H62" s="70"/>
      <c r="I62" s="45" t="s">
        <v>61</v>
      </c>
      <c r="J62" s="70"/>
      <c r="K62" s="45" t="s">
        <v>30</v>
      </c>
      <c r="L62" s="26"/>
    </row>
    <row r="63" customFormat="false" ht="8.3" hidden="false" customHeight="true" outlineLevel="0" collapsed="false">
      <c r="A63" s="26"/>
      <c r="B63" s="26"/>
      <c r="C63" s="26"/>
      <c r="D63" s="26"/>
      <c r="E63" s="48"/>
      <c r="F63" s="26"/>
      <c r="G63" s="27"/>
      <c r="H63" s="28"/>
      <c r="I63" s="27"/>
      <c r="J63" s="28"/>
      <c r="K63" s="26"/>
      <c r="L63" s="26"/>
    </row>
    <row r="64" customFormat="false" ht="34.15" hidden="false" customHeight="true" outlineLevel="0" collapsed="false">
      <c r="A64" s="26"/>
      <c r="B64" s="99" t="s">
        <v>113</v>
      </c>
      <c r="C64" s="99"/>
      <c r="D64" s="99"/>
      <c r="E64" s="99"/>
      <c r="F64" s="38"/>
      <c r="G64" s="34"/>
      <c r="H64" s="52"/>
      <c r="I64" s="56" t="s">
        <v>65</v>
      </c>
      <c r="J64" s="54"/>
      <c r="K64" s="55" t="str">
        <f aca="false">IF(I64="","~",(IF(G64=I64,("√"),("X"))))</f>
        <v>X</v>
      </c>
      <c r="L64" s="26"/>
      <c r="M64" s="57"/>
    </row>
    <row r="65" customFormat="false" ht="34.15" hidden="false" customHeight="true" outlineLevel="0" collapsed="false">
      <c r="A65" s="26"/>
      <c r="B65" s="99" t="s">
        <v>98</v>
      </c>
      <c r="C65" s="99"/>
      <c r="D65" s="99"/>
      <c r="E65" s="99"/>
      <c r="F65" s="36"/>
      <c r="G65" s="34"/>
      <c r="H65" s="52"/>
      <c r="I65" s="56" t="s">
        <v>65</v>
      </c>
      <c r="J65" s="54"/>
      <c r="K65" s="55" t="str">
        <f aca="false">IF(I65="","~",(IF(G65=I65,("√"),("X"))))</f>
        <v>X</v>
      </c>
      <c r="L65" s="26"/>
      <c r="M65" s="57"/>
    </row>
    <row r="66" customFormat="false" ht="14.15" hidden="false" customHeight="true" outlineLevel="0" collapsed="false">
      <c r="A66" s="26"/>
      <c r="B66" s="63"/>
      <c r="C66" s="63"/>
      <c r="D66" s="63"/>
      <c r="E66" s="63"/>
      <c r="F66" s="63"/>
      <c r="G66" s="64"/>
      <c r="H66" s="64"/>
      <c r="I66" s="64"/>
      <c r="J66" s="65"/>
      <c r="K66" s="42"/>
      <c r="L66" s="26"/>
    </row>
    <row r="67" customFormat="false" ht="14.15" hidden="false" customHeight="true" outlineLevel="0" collapsed="false">
      <c r="A67" s="26"/>
      <c r="B67" s="63"/>
      <c r="C67" s="63"/>
      <c r="D67" s="63"/>
      <c r="E67" s="63"/>
      <c r="F67" s="63"/>
      <c r="G67" s="64"/>
      <c r="H67" s="64"/>
      <c r="I67" s="64"/>
      <c r="J67" s="65"/>
      <c r="K67" s="42"/>
      <c r="L67" s="26"/>
    </row>
    <row r="68" customFormat="false" ht="14.15" hidden="false" customHeight="true" outlineLevel="0" collapsed="false">
      <c r="A68" s="26"/>
      <c r="B68" s="37" t="s">
        <v>114</v>
      </c>
      <c r="C68" s="37"/>
      <c r="D68" s="37"/>
      <c r="E68" s="38"/>
      <c r="F68" s="38"/>
      <c r="G68" s="39"/>
      <c r="H68" s="39"/>
      <c r="I68" s="39"/>
      <c r="J68" s="40"/>
      <c r="K68" s="41"/>
      <c r="L68" s="26"/>
    </row>
    <row r="69" customFormat="false" ht="14.15" hidden="false" customHeight="true" outlineLevel="0" collapsed="false">
      <c r="A69" s="26"/>
      <c r="B69" s="63"/>
      <c r="C69" s="63"/>
      <c r="D69" s="63"/>
      <c r="E69" s="63"/>
      <c r="F69" s="63"/>
      <c r="G69" s="64"/>
      <c r="H69" s="64"/>
      <c r="I69" s="64"/>
      <c r="J69" s="65"/>
      <c r="K69" s="42"/>
      <c r="L69" s="26"/>
    </row>
    <row r="70" customFormat="false" ht="33.75" hidden="false" customHeight="true" outlineLevel="0" collapsed="false">
      <c r="A70" s="26"/>
      <c r="B70" s="66"/>
      <c r="C70" s="66"/>
      <c r="D70" s="66"/>
      <c r="E70" s="26"/>
      <c r="F70" s="26"/>
      <c r="G70" s="45" t="s">
        <v>60</v>
      </c>
      <c r="H70" s="64"/>
      <c r="I70" s="64"/>
      <c r="J70" s="65"/>
      <c r="K70" s="42"/>
      <c r="L70" s="26"/>
    </row>
    <row r="71" customFormat="false" ht="7.5" hidden="false" customHeight="true" outlineLevel="0" collapsed="false">
      <c r="A71" s="26"/>
      <c r="B71" s="26"/>
      <c r="C71" s="26"/>
      <c r="D71" s="26"/>
      <c r="E71" s="26"/>
      <c r="F71" s="26"/>
      <c r="G71" s="27"/>
      <c r="H71" s="64"/>
      <c r="I71" s="64"/>
      <c r="J71" s="65"/>
      <c r="K71" s="42"/>
      <c r="L71" s="26"/>
    </row>
    <row r="72" customFormat="false" ht="33.75" hidden="false" customHeight="true" outlineLevel="0" collapsed="false">
      <c r="A72" s="26"/>
      <c r="B72" s="99" t="s">
        <v>69</v>
      </c>
      <c r="C72" s="99"/>
      <c r="D72" s="99"/>
      <c r="E72" s="99"/>
      <c r="F72" s="36"/>
      <c r="G72" s="33"/>
      <c r="H72" s="64"/>
      <c r="I72" s="64"/>
      <c r="J72" s="65"/>
      <c r="K72" s="42"/>
      <c r="L72" s="26"/>
    </row>
    <row r="73" customFormat="false" ht="33.75" hidden="false" customHeight="true" outlineLevel="0" collapsed="false">
      <c r="A73" s="26"/>
      <c r="B73" s="99" t="s">
        <v>70</v>
      </c>
      <c r="C73" s="99"/>
      <c r="D73" s="99"/>
      <c r="E73" s="99"/>
      <c r="F73" s="36"/>
      <c r="G73" s="34"/>
      <c r="H73" s="64"/>
      <c r="I73" s="64"/>
      <c r="J73" s="65"/>
      <c r="K73" s="42"/>
      <c r="L73" s="26"/>
    </row>
    <row r="74" customFormat="false" ht="14.25" hidden="false" customHeight="true" outlineLevel="0" collapsed="false">
      <c r="A74" s="26"/>
      <c r="B74" s="63"/>
      <c r="C74" s="63"/>
      <c r="D74" s="63"/>
      <c r="E74" s="63"/>
      <c r="F74" s="63"/>
      <c r="G74" s="64"/>
      <c r="H74" s="64"/>
      <c r="I74" s="64"/>
      <c r="J74" s="65"/>
      <c r="K74" s="42"/>
      <c r="L74" s="26"/>
    </row>
    <row r="75" customFormat="false" ht="36.65" hidden="false" customHeight="true" outlineLevel="0" collapsed="false">
      <c r="A75" s="26"/>
      <c r="B75" s="72"/>
      <c r="C75" s="72"/>
      <c r="D75" s="72"/>
      <c r="E75" s="72"/>
      <c r="F75" s="72"/>
      <c r="G75" s="45" t="s">
        <v>60</v>
      </c>
      <c r="H75" s="46"/>
      <c r="I75" s="45" t="s">
        <v>61</v>
      </c>
      <c r="J75" s="46"/>
      <c r="K75" s="45" t="s">
        <v>30</v>
      </c>
      <c r="L75" s="26"/>
    </row>
    <row r="76" customFormat="false" ht="8.3" hidden="false" customHeight="true" outlineLevel="0" collapsed="false">
      <c r="A76" s="26"/>
      <c r="B76" s="58"/>
      <c r="C76" s="58"/>
      <c r="D76" s="58"/>
      <c r="E76" s="58"/>
      <c r="F76" s="58"/>
      <c r="G76" s="27"/>
      <c r="H76" s="27"/>
      <c r="I76" s="76"/>
      <c r="J76" s="76"/>
      <c r="K76" s="76"/>
      <c r="L76" s="26"/>
    </row>
    <row r="77" customFormat="false" ht="34.15" hidden="false" customHeight="true" outlineLevel="0" collapsed="false">
      <c r="A77" s="26"/>
      <c r="B77" s="99" t="s">
        <v>72</v>
      </c>
      <c r="C77" s="99"/>
      <c r="D77" s="99"/>
      <c r="E77" s="99"/>
      <c r="F77" s="59"/>
      <c r="G77" s="60"/>
      <c r="H77" s="52"/>
      <c r="I77" s="73" t="str">
        <f aca="false">IF(G72="","",IF(G72&gt;100,70))</f>
        <v/>
      </c>
      <c r="J77" s="54"/>
      <c r="K77" s="55" t="str">
        <f aca="false">IF(G77="","~",(IF(G77&lt;I77,("X"),("√"))))</f>
        <v>~</v>
      </c>
      <c r="L77" s="26"/>
    </row>
    <row r="78" customFormat="false" ht="34.15" hidden="false" customHeight="true" outlineLevel="0" collapsed="false">
      <c r="A78" s="26"/>
      <c r="B78" s="101" t="s">
        <v>73</v>
      </c>
      <c r="C78" s="101"/>
      <c r="D78" s="101"/>
      <c r="E78" s="101"/>
      <c r="F78" s="75"/>
      <c r="G78" s="60"/>
      <c r="H78" s="52"/>
      <c r="I78" s="73" t="str">
        <f aca="false">IF(G73="","",IF(G73="SI",100))</f>
        <v/>
      </c>
      <c r="J78" s="54"/>
      <c r="K78" s="55" t="str">
        <f aca="false">IF(G78="","~",(IF(G78&lt;I78,("X"),("√"))))</f>
        <v>~</v>
      </c>
      <c r="L78" s="26"/>
    </row>
    <row r="79" customFormat="false" ht="14.15" hidden="false" customHeight="true" outlineLevel="0" collapsed="false">
      <c r="A79" s="26"/>
      <c r="B79" s="63"/>
      <c r="C79" s="63"/>
      <c r="D79" s="63"/>
      <c r="E79" s="63"/>
      <c r="F79" s="63"/>
      <c r="G79" s="64"/>
      <c r="H79" s="64"/>
      <c r="I79" s="64"/>
      <c r="J79" s="65"/>
      <c r="K79" s="42"/>
      <c r="L79" s="26"/>
    </row>
    <row r="80" customFormat="false" ht="14.15" hidden="false" customHeight="true" outlineLevel="0" collapsed="false">
      <c r="A80" s="26"/>
      <c r="B80" s="63"/>
      <c r="C80" s="63"/>
      <c r="D80" s="63"/>
      <c r="E80" s="63"/>
      <c r="F80" s="63"/>
      <c r="G80" s="64"/>
      <c r="H80" s="64"/>
      <c r="I80" s="64"/>
      <c r="J80" s="65"/>
      <c r="K80" s="42"/>
      <c r="L80" s="26"/>
    </row>
    <row r="81" customFormat="false" ht="14.15" hidden="false" customHeight="true" outlineLevel="0" collapsed="false">
      <c r="A81" s="26"/>
      <c r="B81" s="37" t="s">
        <v>115</v>
      </c>
      <c r="C81" s="37"/>
      <c r="D81" s="37"/>
      <c r="E81" s="38"/>
      <c r="F81" s="38"/>
      <c r="G81" s="39"/>
      <c r="H81" s="39"/>
      <c r="I81" s="39"/>
      <c r="J81" s="40"/>
      <c r="K81" s="41"/>
      <c r="L81" s="26"/>
    </row>
    <row r="82" customFormat="false" ht="14.15" hidden="false" customHeight="true" outlineLevel="0" collapsed="false">
      <c r="A82" s="26"/>
      <c r="B82" s="63"/>
      <c r="C82" s="63"/>
      <c r="D82" s="63"/>
      <c r="E82" s="63"/>
      <c r="F82" s="63"/>
      <c r="G82" s="64"/>
      <c r="H82" s="64"/>
      <c r="I82" s="64"/>
      <c r="J82" s="65"/>
      <c r="K82" s="42"/>
      <c r="L82" s="26"/>
    </row>
    <row r="83" customFormat="false" ht="36.65" hidden="false" customHeight="true" outlineLevel="0" collapsed="false">
      <c r="A83" s="26"/>
      <c r="B83" s="63"/>
      <c r="C83" s="63"/>
      <c r="D83" s="63"/>
      <c r="E83" s="63"/>
      <c r="F83" s="63"/>
      <c r="G83" s="45" t="s">
        <v>60</v>
      </c>
      <c r="H83" s="70"/>
      <c r="I83" s="45" t="s">
        <v>61</v>
      </c>
      <c r="J83" s="70"/>
      <c r="K83" s="45" t="s">
        <v>30</v>
      </c>
      <c r="L83" s="26"/>
    </row>
    <row r="84" customFormat="false" ht="8.3" hidden="false" customHeight="true" outlineLevel="0" collapsed="false">
      <c r="A84" s="26"/>
      <c r="B84" s="102"/>
      <c r="C84" s="102"/>
      <c r="D84" s="102"/>
      <c r="E84" s="63"/>
      <c r="F84" s="63"/>
      <c r="G84" s="27"/>
      <c r="H84" s="28"/>
      <c r="I84" s="27"/>
      <c r="J84" s="28"/>
      <c r="K84" s="26"/>
      <c r="L84" s="26"/>
    </row>
    <row r="85" customFormat="false" ht="34.15" hidden="false" customHeight="true" outlineLevel="0" collapsed="false">
      <c r="A85" s="26"/>
      <c r="B85" s="103" t="s">
        <v>116</v>
      </c>
      <c r="C85" s="103"/>
      <c r="D85" s="103"/>
      <c r="E85" s="103"/>
      <c r="F85" s="38"/>
      <c r="G85" s="34"/>
      <c r="H85" s="52"/>
      <c r="I85" s="56" t="str">
        <f aca="false">IF(G10="","",IF((G10&gt;1000),"SI","NO"))</f>
        <v/>
      </c>
      <c r="J85" s="54"/>
      <c r="K85" s="55" t="str">
        <f aca="false">IF(I85="","~",IF(I85="NO","~",(IF(G85=I85,("√"),("X")))))</f>
        <v>~</v>
      </c>
      <c r="L85" s="26"/>
      <c r="M85" s="57"/>
    </row>
    <row r="86" customFormat="false" ht="14.15" hidden="false" customHeight="true" outlineLevel="0" collapsed="false">
      <c r="A86" s="26"/>
      <c r="B86" s="63"/>
      <c r="C86" s="63"/>
      <c r="D86" s="63"/>
      <c r="E86" s="63"/>
      <c r="F86" s="63"/>
      <c r="G86" s="64"/>
      <c r="H86" s="64"/>
      <c r="I86" s="64"/>
      <c r="J86" s="65"/>
      <c r="K86" s="42"/>
      <c r="L86" s="26"/>
    </row>
    <row r="87" customFormat="false" ht="49.7" hidden="false" customHeight="true" outlineLevel="0" collapsed="false">
      <c r="A87" s="26"/>
      <c r="B87" s="63"/>
      <c r="C87" s="104" t="s">
        <v>117</v>
      </c>
      <c r="D87" s="105"/>
      <c r="E87" s="104" t="s">
        <v>118</v>
      </c>
      <c r="F87" s="63"/>
      <c r="G87" s="45" t="s">
        <v>119</v>
      </c>
      <c r="H87" s="70"/>
      <c r="I87" s="45" t="s">
        <v>120</v>
      </c>
      <c r="J87" s="70"/>
      <c r="K87" s="45" t="s">
        <v>30</v>
      </c>
      <c r="L87" s="26"/>
    </row>
    <row r="88" customFormat="false" ht="34.15" hidden="false" customHeight="true" outlineLevel="0" collapsed="false">
      <c r="A88" s="26"/>
      <c r="B88" s="103" t="s">
        <v>121</v>
      </c>
      <c r="C88" s="60"/>
      <c r="D88" s="106"/>
      <c r="E88" s="60"/>
      <c r="F88" s="38"/>
      <c r="G88" s="60"/>
      <c r="H88" s="52"/>
      <c r="I88" s="107" t="str">
        <f aca="false">IF(G10&lt;1000,"",IF(OR(N88&lt;30,O88&lt;30),30,IF(AND(N88&gt;100,O88&gt;100),100,IF(N88&lt;O88,N88,IF(N88&gt;O88,O88)))))</f>
        <v/>
      </c>
      <c r="J88" s="54"/>
      <c r="K88" s="55" t="str">
        <f aca="false">IF(I88="","~",(IF(G88&gt;I88,("√"),("X"))))</f>
        <v>~</v>
      </c>
      <c r="L88" s="26"/>
      <c r="N88" s="108" t="n">
        <f aca="false">0.01*G10*1.2</f>
        <v>0</v>
      </c>
      <c r="O88" s="108" t="n">
        <f aca="false">0.1*(0.5*C88-E88)*1.2</f>
        <v>0</v>
      </c>
    </row>
    <row r="89" customFormat="false" ht="14.15" hidden="false" customHeight="true" outlineLevel="0" collapsed="false">
      <c r="A89" s="26"/>
      <c r="B89" s="63"/>
      <c r="C89" s="63"/>
      <c r="D89" s="63"/>
      <c r="E89" s="63"/>
      <c r="F89" s="63"/>
      <c r="G89" s="64"/>
      <c r="H89" s="64"/>
      <c r="I89" s="64"/>
      <c r="J89" s="65"/>
      <c r="K89" s="42"/>
      <c r="L89" s="26"/>
    </row>
    <row r="90" customFormat="false" ht="14.15" hidden="false" customHeight="true" outlineLevel="0" collapsed="false">
      <c r="A90" s="26"/>
      <c r="B90" s="63"/>
      <c r="C90" s="63"/>
      <c r="D90" s="63"/>
      <c r="E90" s="63"/>
      <c r="F90" s="63"/>
      <c r="G90" s="64"/>
      <c r="H90" s="64"/>
      <c r="I90" s="64"/>
      <c r="J90" s="65"/>
      <c r="K90" s="42"/>
      <c r="L90" s="26"/>
    </row>
    <row r="91" customFormat="false" ht="14.15" hidden="false" customHeight="true" outlineLevel="0" collapsed="false">
      <c r="A91" s="26"/>
      <c r="B91" s="37" t="s">
        <v>77</v>
      </c>
      <c r="C91" s="37"/>
      <c r="D91" s="37"/>
      <c r="E91" s="38"/>
      <c r="F91" s="38"/>
      <c r="G91" s="39"/>
      <c r="H91" s="39"/>
      <c r="I91" s="39"/>
      <c r="J91" s="40"/>
      <c r="K91" s="41"/>
      <c r="L91" s="26"/>
    </row>
    <row r="92" customFormat="false" ht="14.15" hidden="false" customHeight="true" outlineLevel="0" collapsed="false">
      <c r="A92" s="26"/>
      <c r="B92" s="77"/>
      <c r="C92" s="77"/>
      <c r="D92" s="77"/>
      <c r="E92" s="77"/>
      <c r="F92" s="77"/>
      <c r="G92" s="78"/>
      <c r="H92" s="77"/>
      <c r="I92" s="79"/>
      <c r="J92" s="65"/>
      <c r="K92" s="42"/>
      <c r="L92" s="26"/>
    </row>
    <row r="93" customFormat="false" ht="14.15" hidden="false" customHeight="true" outlineLevel="0" collapsed="false">
      <c r="A93" s="26"/>
      <c r="B93" s="77"/>
      <c r="C93" s="77"/>
      <c r="D93" s="77"/>
      <c r="E93" s="77"/>
      <c r="F93" s="77"/>
      <c r="G93" s="78"/>
      <c r="H93" s="77"/>
      <c r="I93" s="79"/>
      <c r="J93" s="65"/>
      <c r="K93" s="42"/>
      <c r="L93" s="26"/>
    </row>
    <row r="94" customFormat="false" ht="34.15" hidden="false" customHeight="true" outlineLevel="0" collapsed="false">
      <c r="A94" s="26"/>
      <c r="B94" s="78" t="s">
        <v>78</v>
      </c>
      <c r="C94" s="78"/>
      <c r="D94" s="78"/>
      <c r="E94" s="78"/>
      <c r="F94" s="78"/>
      <c r="G94" s="80" t="n">
        <f aca="false">COUNTIF($K$17:$K$88,("√"))</f>
        <v>0</v>
      </c>
      <c r="H94" s="78"/>
      <c r="I94" s="81" t="s">
        <v>79</v>
      </c>
      <c r="J94" s="65"/>
      <c r="K94" s="42"/>
      <c r="L94" s="26"/>
    </row>
    <row r="95" customFormat="false" ht="8.3" hidden="false" customHeight="true" outlineLevel="0" collapsed="false">
      <c r="A95" s="26"/>
      <c r="B95" s="26"/>
      <c r="C95" s="26"/>
      <c r="D95" s="26"/>
      <c r="E95" s="26"/>
      <c r="F95" s="26"/>
      <c r="G95" s="27"/>
      <c r="H95" s="28"/>
      <c r="I95" s="76"/>
      <c r="J95" s="65"/>
      <c r="K95" s="42"/>
      <c r="L95" s="26"/>
    </row>
    <row r="96" customFormat="false" ht="34.15" hidden="false" customHeight="true" outlineLevel="0" collapsed="false">
      <c r="A96" s="26"/>
      <c r="B96" s="78" t="s">
        <v>80</v>
      </c>
      <c r="C96" s="78"/>
      <c r="D96" s="78"/>
      <c r="E96" s="78"/>
      <c r="F96" s="78"/>
      <c r="G96" s="82" t="n">
        <f aca="false">COUNTIF($K$18:$K$88,("X"))</f>
        <v>7</v>
      </c>
      <c r="H96" s="78"/>
      <c r="I96" s="81" t="s">
        <v>81</v>
      </c>
      <c r="J96" s="65"/>
      <c r="K96" s="42"/>
      <c r="L96" s="26"/>
    </row>
    <row r="97" customFormat="false" ht="8.3" hidden="false" customHeight="true" outlineLevel="0" collapsed="false">
      <c r="A97" s="26"/>
      <c r="B97" s="77"/>
      <c r="C97" s="77"/>
      <c r="D97" s="77"/>
      <c r="E97" s="77"/>
      <c r="F97" s="77"/>
      <c r="G97" s="78"/>
      <c r="H97" s="77"/>
      <c r="I97" s="79"/>
      <c r="J97" s="65"/>
      <c r="K97" s="42"/>
      <c r="L97" s="26"/>
    </row>
    <row r="98" customFormat="false" ht="34.15" hidden="false" customHeight="true" outlineLevel="0" collapsed="false">
      <c r="A98" s="26"/>
      <c r="B98" s="83" t="str">
        <f aca="false">IF(E8="Proyecto de ejecución","Gauzatze-proiektua idazti duen eskumeneko pertsonaren izena",IF(E8="Proyecto de fin de obra","Obra amaierako proiektua idatzi duen eskumenako pertsonaren izena","Proiektua idatzi duen pertsona *(OHARRA: C8 gelaxkan adierazi proiektu mota)"))</f>
        <v>Proiektua idatzi duen pertsona *(OHARRA: C8 gelaxkan adierazi proiektu mota)</v>
      </c>
      <c r="C98" s="83"/>
      <c r="D98" s="83"/>
      <c r="E98" s="84"/>
      <c r="F98" s="84"/>
      <c r="G98" s="85"/>
      <c r="H98" s="85"/>
      <c r="I98" s="85"/>
      <c r="J98" s="85"/>
      <c r="K98" s="85"/>
      <c r="L98" s="26"/>
    </row>
    <row r="99" customFormat="false" ht="8.3" hidden="false" customHeight="true" outlineLevel="0" collapsed="false">
      <c r="A99" s="26"/>
      <c r="B99" s="77"/>
      <c r="C99" s="77"/>
      <c r="D99" s="77"/>
      <c r="E99" s="77"/>
      <c r="F99" s="77"/>
      <c r="G99" s="78"/>
      <c r="H99" s="78"/>
      <c r="I99" s="78"/>
      <c r="J99" s="65"/>
      <c r="K99" s="42"/>
      <c r="L99" s="26"/>
    </row>
    <row r="100" customFormat="false" ht="34.15" hidden="false" customHeight="true" outlineLevel="0" collapsed="false">
      <c r="A100" s="26"/>
      <c r="B100" s="83" t="s">
        <v>82</v>
      </c>
      <c r="C100" s="83"/>
      <c r="D100" s="83"/>
      <c r="E100" s="84"/>
      <c r="F100" s="84"/>
      <c r="G100" s="85"/>
      <c r="H100" s="85"/>
      <c r="I100" s="85"/>
      <c r="J100" s="65"/>
      <c r="K100" s="42"/>
      <c r="L100" s="26"/>
    </row>
    <row r="101" customFormat="false" ht="8.3" hidden="false" customHeight="true" outlineLevel="0" collapsed="false">
      <c r="A101" s="26"/>
      <c r="B101" s="77"/>
      <c r="C101" s="77"/>
      <c r="D101" s="77"/>
      <c r="E101" s="77"/>
      <c r="F101" s="77"/>
      <c r="G101" s="78"/>
      <c r="H101" s="77"/>
      <c r="I101" s="79"/>
      <c r="J101" s="65"/>
      <c r="K101" s="42"/>
      <c r="L101" s="26"/>
    </row>
    <row r="102" customFormat="false" ht="34.15" hidden="false" customHeight="true" outlineLevel="0" collapsed="false">
      <c r="A102" s="26"/>
      <c r="B102" s="83" t="s">
        <v>83</v>
      </c>
      <c r="C102" s="83"/>
      <c r="D102" s="83"/>
      <c r="E102" s="84"/>
      <c r="F102" s="84"/>
      <c r="G102" s="85"/>
      <c r="H102" s="85"/>
      <c r="I102" s="85"/>
      <c r="J102" s="65"/>
      <c r="K102" s="42"/>
      <c r="L102" s="26"/>
    </row>
    <row r="103" customFormat="false" ht="8.3" hidden="false" customHeight="true" outlineLevel="0" collapsed="false">
      <c r="A103" s="26"/>
      <c r="B103" s="63"/>
      <c r="C103" s="63"/>
      <c r="D103" s="63"/>
      <c r="E103" s="63"/>
      <c r="F103" s="63"/>
      <c r="G103" s="64"/>
      <c r="H103" s="64"/>
      <c r="I103" s="64"/>
      <c r="J103" s="65"/>
      <c r="K103" s="42"/>
      <c r="L103" s="26"/>
    </row>
    <row r="104" customFormat="false" ht="14.15" hidden="false" customHeight="true" outlineLevel="0" collapsed="false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</row>
    <row r="105" customFormat="false" ht="13.8" hidden="false" customHeight="false" outlineLevel="0" collapsed="false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</row>
    <row r="106" customFormat="false" ht="15" hidden="false" customHeight="false" outlineLevel="0" collapsed="false">
      <c r="A106" s="63"/>
      <c r="B106" s="86" t="s">
        <v>84</v>
      </c>
      <c r="C106" s="86"/>
      <c r="D106" s="86"/>
      <c r="E106" s="87"/>
      <c r="F106" s="87"/>
      <c r="G106" s="88"/>
      <c r="H106" s="88"/>
      <c r="I106" s="88"/>
      <c r="J106" s="89"/>
      <c r="K106" s="90"/>
      <c r="L106" s="63"/>
    </row>
    <row r="107" customFormat="false" ht="13.8" hidden="false" customHeight="false" outlineLevel="0" collapsed="false">
      <c r="A107" s="63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63"/>
    </row>
    <row r="108" customFormat="false" ht="13.8" hidden="false" customHeight="true" outlineLevel="0" collapsed="false">
      <c r="A108" s="63"/>
      <c r="B108" s="92" t="s">
        <v>85</v>
      </c>
      <c r="C108" s="92"/>
      <c r="D108" s="92"/>
      <c r="E108" s="92"/>
      <c r="F108" s="92"/>
      <c r="G108" s="92"/>
      <c r="H108" s="92"/>
      <c r="I108" s="92"/>
      <c r="J108" s="92"/>
      <c r="K108" s="92"/>
      <c r="L108" s="63"/>
    </row>
    <row r="109" customFormat="false" ht="13.8" hidden="false" customHeight="false" outlineLevel="0" collapsed="false">
      <c r="A109" s="63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63"/>
    </row>
    <row r="110" customFormat="false" ht="13.8" hidden="false" customHeight="false" outlineLevel="0" collapsed="false">
      <c r="A110" s="63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63"/>
    </row>
    <row r="111" customFormat="false" ht="13.8" hidden="false" customHeight="false" outlineLevel="0" collapsed="false">
      <c r="A111" s="63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63"/>
    </row>
    <row r="112" customFormat="false" ht="13.8" hidden="false" customHeight="false" outlineLevel="0" collapsed="false">
      <c r="A112" s="63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63"/>
    </row>
    <row r="113" customFormat="false" ht="13.8" hidden="false" customHeight="false" outlineLevel="0" collapsed="false">
      <c r="A113" s="63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63"/>
    </row>
    <row r="114" customFormat="false" ht="13.8" hidden="false" customHeight="false" outlineLevel="0" collapsed="false">
      <c r="A114" s="63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63"/>
    </row>
    <row r="115" customFormat="false" ht="13.8" hidden="false" customHeight="false" outlineLevel="0" collapsed="false">
      <c r="A115" s="63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63"/>
    </row>
    <row r="116" customFormat="false" ht="13.8" hidden="false" customHeight="false" outlineLevel="0" collapsed="false">
      <c r="A116" s="63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63"/>
    </row>
    <row r="117" customFormat="false" ht="13.8" hidden="false" customHeight="false" outlineLevel="0" collapsed="false">
      <c r="A117" s="63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63"/>
    </row>
    <row r="118" customFormat="false" ht="13.8" hidden="false" customHeight="false" outlineLevel="0" collapsed="false">
      <c r="A118" s="63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63"/>
    </row>
    <row r="119" customFormat="false" ht="13.8" hidden="false" customHeight="false" outlineLevel="0" collapsed="false">
      <c r="A119" s="63"/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63"/>
    </row>
    <row r="120" customFormat="false" ht="13.8" hidden="false" customHeight="false" outlineLevel="0" collapsed="false">
      <c r="A120" s="63"/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63"/>
    </row>
    <row r="121" customFormat="false" ht="13.8" hidden="false" customHeight="false" outlineLevel="0" collapsed="false">
      <c r="A121" s="63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63"/>
    </row>
    <row r="122" customFormat="false" ht="13.8" hidden="false" customHeight="false" outlineLevel="0" collapsed="false">
      <c r="A122" s="63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63"/>
    </row>
    <row r="123" customFormat="false" ht="13.8" hidden="false" customHeight="false" outlineLevel="0" collapsed="false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</row>
  </sheetData>
  <sheetProtection sheet="true" password="d294" objects="true" scenarios="true"/>
  <mergeCells count="30">
    <mergeCell ref="B7:D7"/>
    <mergeCell ref="E7:K7"/>
    <mergeCell ref="B8:D8"/>
    <mergeCell ref="E8:K8"/>
    <mergeCell ref="B9:D9"/>
    <mergeCell ref="B10:D10"/>
    <mergeCell ref="B11:D11"/>
    <mergeCell ref="B18:C18"/>
    <mergeCell ref="B25:C25"/>
    <mergeCell ref="B32:C32"/>
    <mergeCell ref="B36:E36"/>
    <mergeCell ref="B43:E43"/>
    <mergeCell ref="B50:E50"/>
    <mergeCell ref="B57:E57"/>
    <mergeCell ref="B64:E64"/>
    <mergeCell ref="B65:E65"/>
    <mergeCell ref="B72:E72"/>
    <mergeCell ref="B73:E73"/>
    <mergeCell ref="B77:E77"/>
    <mergeCell ref="B78:E78"/>
    <mergeCell ref="B85:E85"/>
    <mergeCell ref="B94:D94"/>
    <mergeCell ref="B96:D96"/>
    <mergeCell ref="B98:D98"/>
    <mergeCell ref="G98:K98"/>
    <mergeCell ref="B100:D100"/>
    <mergeCell ref="G100:I100"/>
    <mergeCell ref="B102:D102"/>
    <mergeCell ref="G102:I102"/>
    <mergeCell ref="B108:K122"/>
  </mergeCells>
  <conditionalFormatting sqref="K18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18 I88">
    <cfRule type="containsErrors" priority="5" aboveAverage="0" equalAverage="0" bottom="0" percent="0" rank="0" text="" dxfId="0">
      <formula>ISERROR(I18)</formula>
    </cfRule>
  </conditionalFormatting>
  <conditionalFormatting sqref="I25">
    <cfRule type="containsErrors" priority="6" aboveAverage="0" equalAverage="0" bottom="0" percent="0" rank="0" text="" dxfId="0">
      <formula>ISERROR(I25)</formula>
    </cfRule>
  </conditionalFormatting>
  <conditionalFormatting sqref="K36">
    <cfRule type="cellIs" priority="7" operator="equal" aboveAverage="0" equalAverage="0" bottom="0" percent="0" rank="0" text="" dxfId="0">
      <formula>"~"</formula>
    </cfRule>
    <cfRule type="cellIs" priority="8" operator="equal" aboveAverage="0" equalAverage="0" bottom="0" percent="0" rank="0" text="" dxfId="0">
      <formula>"√"</formula>
    </cfRule>
    <cfRule type="cellIs" priority="9" operator="equal" aboveAverage="0" equalAverage="0" bottom="0" percent="0" rank="0" text="" dxfId="0">
      <formula>"X"</formula>
    </cfRule>
  </conditionalFormatting>
  <conditionalFormatting sqref="I43">
    <cfRule type="containsErrors" priority="10" aboveAverage="0" equalAverage="0" bottom="0" percent="0" rank="0" text="" dxfId="0">
      <formula>ISERROR(I43)</formula>
    </cfRule>
  </conditionalFormatting>
  <conditionalFormatting sqref="I32">
    <cfRule type="containsErrors" priority="11" aboveAverage="0" equalAverage="0" bottom="0" percent="0" rank="0" text="" dxfId="0">
      <formula>ISERROR(I32)</formula>
    </cfRule>
  </conditionalFormatting>
  <conditionalFormatting sqref="I85">
    <cfRule type="containsErrors" priority="12" aboveAverage="0" equalAverage="0" bottom="0" percent="0" rank="0" text="" dxfId="0">
      <formula>ISERROR(I85)</formula>
    </cfRule>
  </conditionalFormatting>
  <conditionalFormatting sqref="K50">
    <cfRule type="cellIs" priority="13" operator="equal" aboveAverage="0" equalAverage="0" bottom="0" percent="0" rank="0" text="" dxfId="0">
      <formula>"~"</formula>
    </cfRule>
    <cfRule type="cellIs" priority="14" operator="equal" aboveAverage="0" equalAverage="0" bottom="0" percent="0" rank="0" text="" dxfId="0">
      <formula>"√"</formula>
    </cfRule>
    <cfRule type="cellIs" priority="15" operator="equal" aboveAverage="0" equalAverage="0" bottom="0" percent="0" rank="0" text="" dxfId="0">
      <formula>"X"</formula>
    </cfRule>
  </conditionalFormatting>
  <conditionalFormatting sqref="K57">
    <cfRule type="cellIs" priority="16" operator="equal" aboveAverage="0" equalAverage="0" bottom="0" percent="0" rank="0" text="" dxfId="0">
      <formula>"~"</formula>
    </cfRule>
    <cfRule type="cellIs" priority="17" operator="equal" aboveAverage="0" equalAverage="0" bottom="0" percent="0" rank="0" text="" dxfId="0">
      <formula>"√"</formula>
    </cfRule>
    <cfRule type="cellIs" priority="18" operator="equal" aboveAverage="0" equalAverage="0" bottom="0" percent="0" rank="0" text="" dxfId="0">
      <formula>"X"</formula>
    </cfRule>
  </conditionalFormatting>
  <conditionalFormatting sqref="I57">
    <cfRule type="containsErrors" priority="19" aboveAverage="0" equalAverage="0" bottom="0" percent="0" rank="0" text="" dxfId="0">
      <formula>ISERROR(I57)</formula>
    </cfRule>
  </conditionalFormatting>
  <conditionalFormatting sqref="K64">
    <cfRule type="cellIs" priority="20" operator="equal" aboveAverage="0" equalAverage="0" bottom="0" percent="0" rank="0" text="" dxfId="0">
      <formula>"~"</formula>
    </cfRule>
    <cfRule type="cellIs" priority="21" operator="equal" aboveAverage="0" equalAverage="0" bottom="0" percent="0" rank="0" text="" dxfId="0">
      <formula>"√"</formula>
    </cfRule>
    <cfRule type="cellIs" priority="22" operator="equal" aboveAverage="0" equalAverage="0" bottom="0" percent="0" rank="0" text="" dxfId="0">
      <formula>"X"</formula>
    </cfRule>
  </conditionalFormatting>
  <conditionalFormatting sqref="K65">
    <cfRule type="cellIs" priority="23" operator="equal" aboveAverage="0" equalAverage="0" bottom="0" percent="0" rank="0" text="" dxfId="0">
      <formula>"~"</formula>
    </cfRule>
    <cfRule type="cellIs" priority="24" operator="equal" aboveAverage="0" equalAverage="0" bottom="0" percent="0" rank="0" text="" dxfId="0">
      <formula>"√"</formula>
    </cfRule>
    <cfRule type="cellIs" priority="25" operator="equal" aboveAverage="0" equalAverage="0" bottom="0" percent="0" rank="0" text="" dxfId="0">
      <formula>"X"</formula>
    </cfRule>
  </conditionalFormatting>
  <conditionalFormatting sqref="K85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K25">
    <cfRule type="cellIs" priority="29" operator="equal" aboveAverage="0" equalAverage="0" bottom="0" percent="0" rank="0" text="" dxfId="0">
      <formula>"~"</formula>
    </cfRule>
    <cfRule type="cellIs" priority="30" operator="equal" aboveAverage="0" equalAverage="0" bottom="0" percent="0" rank="0" text="" dxfId="0">
      <formula>"√"</formula>
    </cfRule>
    <cfRule type="cellIs" priority="31" operator="equal" aboveAverage="0" equalAverage="0" bottom="0" percent="0" rank="0" text="" dxfId="0">
      <formula>"X"</formula>
    </cfRule>
  </conditionalFormatting>
  <conditionalFormatting sqref="K32">
    <cfRule type="cellIs" priority="32" operator="equal" aboveAverage="0" equalAverage="0" bottom="0" percent="0" rank="0" text="" dxfId="0">
      <formula>"~"</formula>
    </cfRule>
    <cfRule type="cellIs" priority="33" operator="equal" aboveAverage="0" equalAverage="0" bottom="0" percent="0" rank="0" text="" dxfId="0">
      <formula>"√"</formula>
    </cfRule>
    <cfRule type="cellIs" priority="34" operator="equal" aboveAverage="0" equalAverage="0" bottom="0" percent="0" rank="0" text="" dxfId="0">
      <formula>"X"</formula>
    </cfRule>
  </conditionalFormatting>
  <conditionalFormatting sqref="K43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dataValidations count="4">
    <dataValidation allowBlank="true" errorStyle="stop" operator="equal" showDropDown="false" showErrorMessage="true" showInputMessage="false" sqref="E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G64:G65 G85" type="list">
      <formula1>"SI,NO"</formula1>
      <formula2>0</formula2>
    </dataValidation>
    <dataValidation allowBlank="true" errorStyle="stop" operator="equal" showDropDown="false" showErrorMessage="true" showInputMessage="false" sqref="G50 G57" type="list">
      <formula1>"SI,NO"</formula1>
      <formula2>0</formula2>
    </dataValidation>
    <dataValidation allowBlank="true" errorStyle="stop" operator="equal" showDropDown="false" showErrorMessage="true" showInputMessage="false" sqref="G73" type="list">
      <formula1>"SI,NO"</formula1>
      <formula2>0</formula2>
    </dataValidation>
  </dataValidations>
  <printOptions headings="false" gridLines="false" gridLinesSet="true" horizontalCentered="false" verticalCentered="false"/>
  <pageMargins left="0.700694444444444" right="0.700694444444444" top="0.3" bottom="0.3" header="0.511805555555555" footer="0.511805555555555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I88" activeCellId="0" sqref="I88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57.38"/>
    <col collapsed="false" customWidth="true" hidden="false" outlineLevel="0" max="3" min="3" style="1" width="16.41"/>
    <col collapsed="false" customWidth="true" hidden="false" outlineLevel="0" max="4" min="4" style="1" width="1.66"/>
    <col collapsed="false" customWidth="true" hidden="false" outlineLevel="0" max="5" min="5" style="1" width="16.41"/>
    <col collapsed="false" customWidth="true" hidden="false" outlineLevel="0" max="6" min="6" style="1" width="1.52"/>
    <col collapsed="false" customWidth="true" hidden="false" outlineLevel="0" max="7" min="7" style="24" width="16.41"/>
    <col collapsed="false" customWidth="true" hidden="false" outlineLevel="0" max="8" min="8" style="24" width="1.58"/>
    <col collapsed="false" customWidth="true" hidden="false" outlineLevel="0" max="9" min="9" style="24" width="16.41"/>
    <col collapsed="false" customWidth="true" hidden="false" outlineLevel="0" max="10" min="10" style="25" width="1.58"/>
    <col collapsed="false" customWidth="true" hidden="false" outlineLevel="0" max="11" min="11" style="1" width="16.53"/>
    <col collapsed="false" customWidth="true" hidden="false" outlineLevel="0" max="12" min="12" style="1" width="3.57"/>
    <col collapsed="false" customWidth="false" hidden="false" outlineLevel="0" max="13" min="13" style="1" width="11.14"/>
    <col collapsed="false" customWidth="false" hidden="true" outlineLevel="0" max="15" min="14" style="1" width="11.14"/>
    <col collapsed="false" customWidth="false" hidden="false" outlineLevel="0" max="1024" min="16" style="1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6"/>
      <c r="F1" s="26"/>
      <c r="G1" s="27"/>
      <c r="H1" s="27"/>
      <c r="I1" s="27"/>
      <c r="J1" s="28"/>
      <c r="K1" s="26"/>
      <c r="L1" s="26"/>
    </row>
    <row r="2" customFormat="false" ht="13.8" hidden="false" customHeight="false" outlineLevel="0" collapsed="false">
      <c r="A2" s="26"/>
      <c r="B2" s="26"/>
      <c r="C2" s="26"/>
      <c r="D2" s="26"/>
      <c r="E2" s="26"/>
      <c r="F2" s="26"/>
      <c r="G2" s="27"/>
      <c r="H2" s="27"/>
      <c r="I2" s="27"/>
      <c r="J2" s="28"/>
      <c r="K2" s="26"/>
      <c r="L2" s="26"/>
    </row>
    <row r="3" customFormat="false" ht="13.8" hidden="false" customHeight="false" outlineLevel="0" collapsed="false">
      <c r="A3" s="26"/>
      <c r="B3" s="26"/>
      <c r="C3" s="26"/>
      <c r="D3" s="26"/>
      <c r="E3" s="26"/>
      <c r="F3" s="26"/>
      <c r="G3" s="27"/>
      <c r="H3" s="27"/>
      <c r="I3" s="27"/>
      <c r="J3" s="28"/>
      <c r="K3" s="26"/>
      <c r="L3" s="26"/>
    </row>
    <row r="4" customFormat="false" ht="13.8" hidden="false" customHeight="false" outlineLevel="0" collapsed="false">
      <c r="A4" s="26"/>
      <c r="B4" s="26"/>
      <c r="C4" s="26"/>
      <c r="D4" s="26"/>
      <c r="E4" s="26"/>
      <c r="F4" s="26"/>
      <c r="G4" s="27"/>
      <c r="H4" s="27"/>
      <c r="I4" s="27"/>
      <c r="J4" s="28"/>
      <c r="K4" s="26"/>
      <c r="L4" s="26"/>
    </row>
    <row r="5" customFormat="false" ht="22.05" hidden="false" customHeight="false" outlineLevel="0" collapsed="false">
      <c r="A5" s="97"/>
      <c r="B5" s="29" t="s">
        <v>14</v>
      </c>
      <c r="C5" s="29"/>
      <c r="D5" s="29"/>
      <c r="E5" s="30"/>
      <c r="F5" s="30"/>
      <c r="G5" s="31"/>
      <c r="H5" s="31"/>
      <c r="I5" s="31"/>
      <c r="J5" s="3"/>
      <c r="K5" s="30"/>
      <c r="L5" s="26"/>
    </row>
    <row r="6" customFormat="false" ht="13.8" hidden="false" customHeight="false" outlineLevel="0" collapsed="false">
      <c r="A6" s="26"/>
      <c r="B6" s="26"/>
      <c r="C6" s="26"/>
      <c r="D6" s="26"/>
      <c r="E6" s="26"/>
      <c r="F6" s="26"/>
      <c r="G6" s="27"/>
      <c r="H6" s="27"/>
      <c r="I6" s="27"/>
      <c r="J6" s="28"/>
      <c r="K6" s="26"/>
      <c r="L6" s="26"/>
    </row>
    <row r="7" customFormat="false" ht="30" hidden="false" customHeight="true" outlineLevel="0" collapsed="false">
      <c r="A7" s="26"/>
      <c r="B7" s="98" t="s">
        <v>101</v>
      </c>
      <c r="C7" s="98"/>
      <c r="D7" s="98"/>
      <c r="E7" s="33"/>
      <c r="F7" s="33"/>
      <c r="G7" s="33"/>
      <c r="H7" s="33"/>
      <c r="I7" s="33"/>
      <c r="J7" s="33"/>
      <c r="K7" s="33"/>
      <c r="L7" s="26"/>
    </row>
    <row r="8" customFormat="false" ht="30" hidden="false" customHeight="true" outlineLevel="0" collapsed="false">
      <c r="A8" s="26"/>
      <c r="B8" s="98" t="s">
        <v>22</v>
      </c>
      <c r="C8" s="98"/>
      <c r="D8" s="98"/>
      <c r="E8" s="34"/>
      <c r="F8" s="34"/>
      <c r="G8" s="34"/>
      <c r="H8" s="34"/>
      <c r="I8" s="34"/>
      <c r="J8" s="34"/>
      <c r="K8" s="34"/>
      <c r="L8" s="26"/>
    </row>
    <row r="9" customFormat="false" ht="30" hidden="false" customHeight="true" outlineLevel="0" collapsed="false">
      <c r="A9" s="26"/>
      <c r="B9" s="35" t="s">
        <v>24</v>
      </c>
      <c r="C9" s="35"/>
      <c r="D9" s="35"/>
      <c r="E9" s="36"/>
      <c r="F9" s="36"/>
      <c r="G9" s="33"/>
      <c r="H9" s="44"/>
      <c r="I9" s="44"/>
      <c r="J9" s="44"/>
      <c r="K9" s="44"/>
      <c r="L9" s="26"/>
    </row>
    <row r="10" customFormat="false" ht="30" hidden="false" customHeight="true" outlineLevel="0" collapsed="false">
      <c r="A10" s="26"/>
      <c r="B10" s="35" t="s">
        <v>25</v>
      </c>
      <c r="C10" s="35"/>
      <c r="D10" s="35"/>
      <c r="E10" s="36"/>
      <c r="F10" s="36"/>
      <c r="G10" s="33"/>
      <c r="H10" s="44"/>
      <c r="I10" s="44"/>
      <c r="J10" s="44"/>
      <c r="K10" s="44"/>
      <c r="L10" s="26"/>
    </row>
    <row r="11" customFormat="false" ht="30" hidden="false" customHeight="true" outlineLevel="0" collapsed="false">
      <c r="A11" s="26"/>
      <c r="B11" s="35" t="s">
        <v>102</v>
      </c>
      <c r="C11" s="35"/>
      <c r="D11" s="35"/>
      <c r="E11" s="36"/>
      <c r="F11" s="36"/>
      <c r="G11" s="33"/>
      <c r="H11" s="44"/>
      <c r="I11" s="44"/>
      <c r="J11" s="44"/>
      <c r="K11" s="44"/>
      <c r="L11" s="26"/>
    </row>
    <row r="12" customFormat="false" ht="13.8" hidden="false" customHeight="false" outlineLevel="0" collapsed="false">
      <c r="A12" s="26"/>
      <c r="B12" s="26"/>
      <c r="C12" s="26"/>
      <c r="D12" s="26"/>
      <c r="E12" s="26"/>
      <c r="F12" s="26"/>
      <c r="G12" s="27"/>
      <c r="H12" s="27"/>
      <c r="I12" s="27"/>
      <c r="J12" s="28"/>
      <c r="K12" s="26"/>
      <c r="L12" s="26"/>
    </row>
    <row r="13" customFormat="false" ht="13.8" hidden="false" customHeight="false" outlineLevel="0" collapsed="false">
      <c r="A13" s="26"/>
      <c r="B13" s="26"/>
      <c r="C13" s="26"/>
      <c r="D13" s="26"/>
      <c r="E13" s="26"/>
      <c r="F13" s="26"/>
      <c r="G13" s="27"/>
      <c r="H13" s="27"/>
      <c r="I13" s="27"/>
      <c r="J13" s="28"/>
      <c r="K13" s="26"/>
      <c r="L13" s="26"/>
    </row>
    <row r="14" customFormat="false" ht="15" hidden="false" customHeight="false" outlineLevel="0" collapsed="false">
      <c r="A14" s="26"/>
      <c r="B14" s="37" t="s">
        <v>122</v>
      </c>
      <c r="C14" s="37"/>
      <c r="D14" s="37"/>
      <c r="E14" s="38"/>
      <c r="F14" s="38"/>
      <c r="G14" s="39"/>
      <c r="H14" s="39"/>
      <c r="I14" s="39"/>
      <c r="J14" s="40"/>
      <c r="K14" s="41"/>
      <c r="L14" s="26"/>
    </row>
    <row r="15" customFormat="false" ht="14.15" hidden="false" customHeight="true" outlineLevel="0" collapsed="false">
      <c r="A15" s="26"/>
      <c r="B15" s="42"/>
      <c r="C15" s="42"/>
      <c r="D15" s="42"/>
      <c r="E15" s="42"/>
      <c r="F15" s="42"/>
      <c r="G15" s="27"/>
      <c r="H15" s="27"/>
      <c r="I15" s="27"/>
      <c r="J15" s="28"/>
      <c r="K15" s="26"/>
      <c r="L15" s="26"/>
    </row>
    <row r="16" customFormat="false" ht="36.65" hidden="false" customHeight="true" outlineLevel="0" collapsed="false">
      <c r="A16" s="26"/>
      <c r="B16" s="44"/>
      <c r="C16" s="44"/>
      <c r="D16" s="44"/>
      <c r="E16" s="45" t="s">
        <v>104</v>
      </c>
      <c r="F16" s="44"/>
      <c r="G16" s="45" t="s">
        <v>28</v>
      </c>
      <c r="H16" s="46"/>
      <c r="I16" s="45" t="s">
        <v>29</v>
      </c>
      <c r="J16" s="46"/>
      <c r="K16" s="45" t="s">
        <v>30</v>
      </c>
      <c r="L16" s="26"/>
    </row>
    <row r="17" customFormat="false" ht="8.3" hidden="false" customHeight="true" outlineLevel="0" collapsed="false">
      <c r="A17" s="26"/>
      <c r="B17" s="48"/>
      <c r="C17" s="48"/>
      <c r="D17" s="48"/>
      <c r="E17" s="48"/>
      <c r="F17" s="48"/>
      <c r="G17" s="27"/>
      <c r="H17" s="28"/>
      <c r="I17" s="27"/>
      <c r="J17" s="28"/>
      <c r="K17" s="26"/>
      <c r="L17" s="26"/>
    </row>
    <row r="18" customFormat="false" ht="33.85" hidden="false" customHeight="false" outlineLevel="0" collapsed="false">
      <c r="A18" s="26"/>
      <c r="B18" s="99" t="s">
        <v>31</v>
      </c>
      <c r="C18" s="99"/>
      <c r="D18" s="38"/>
      <c r="E18" s="33"/>
      <c r="F18" s="51"/>
      <c r="G18" s="33"/>
      <c r="H18" s="52"/>
      <c r="I18" s="56" t="n">
        <f aca="false">10+(8*E18)</f>
        <v>10</v>
      </c>
      <c r="J18" s="54"/>
      <c r="K18" s="55" t="str">
        <f aca="false">IF(G18="","X",(IF(G18&gt;I18,("X"),("√"))))</f>
        <v>X</v>
      </c>
      <c r="L18" s="26"/>
    </row>
    <row r="19" customFormat="false" ht="13.8" hidden="false" customHeight="false" outlineLevel="0" collapsed="false">
      <c r="A19" s="26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26"/>
    </row>
    <row r="20" customFormat="false" ht="13.8" hidden="false" customHeight="false" outlineLevel="0" collapsed="false">
      <c r="A20" s="26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26"/>
    </row>
    <row r="21" customFormat="false" ht="15" hidden="false" customHeight="false" outlineLevel="0" collapsed="false">
      <c r="A21" s="26"/>
      <c r="B21" s="37" t="s">
        <v>123</v>
      </c>
      <c r="C21" s="37"/>
      <c r="D21" s="37"/>
      <c r="E21" s="38"/>
      <c r="F21" s="38"/>
      <c r="G21" s="39"/>
      <c r="H21" s="39"/>
      <c r="I21" s="39"/>
      <c r="J21" s="40"/>
      <c r="K21" s="41"/>
      <c r="L21" s="26"/>
    </row>
    <row r="22" customFormat="false" ht="14.15" hidden="false" customHeight="true" outlineLevel="0" collapsed="false">
      <c r="A22" s="26"/>
      <c r="B22" s="42"/>
      <c r="C22" s="42"/>
      <c r="D22" s="42"/>
      <c r="E22" s="42"/>
      <c r="F22" s="42"/>
      <c r="G22" s="27"/>
      <c r="H22" s="27"/>
      <c r="I22" s="27"/>
      <c r="J22" s="28"/>
      <c r="K22" s="26"/>
      <c r="L22" s="26"/>
    </row>
    <row r="23" customFormat="false" ht="41.25" hidden="false" customHeight="true" outlineLevel="0" collapsed="false">
      <c r="A23" s="26"/>
      <c r="B23" s="44"/>
      <c r="C23" s="44"/>
      <c r="D23" s="44"/>
      <c r="E23" s="45" t="s">
        <v>104</v>
      </c>
      <c r="F23" s="44"/>
      <c r="G23" s="45" t="s">
        <v>33</v>
      </c>
      <c r="H23" s="46"/>
      <c r="I23" s="45" t="s">
        <v>34</v>
      </c>
      <c r="J23" s="46"/>
      <c r="K23" s="45" t="s">
        <v>30</v>
      </c>
      <c r="L23" s="26"/>
    </row>
    <row r="24" customFormat="false" ht="8.3" hidden="false" customHeight="true" outlineLevel="0" collapsed="false">
      <c r="A24" s="26"/>
      <c r="B24" s="26"/>
      <c r="C24" s="26"/>
      <c r="D24" s="26"/>
      <c r="E24" s="48"/>
      <c r="F24" s="26"/>
      <c r="G24" s="27"/>
      <c r="H24" s="27"/>
      <c r="I24" s="27"/>
      <c r="J24" s="28"/>
      <c r="K24" s="26"/>
      <c r="L24" s="26"/>
    </row>
    <row r="25" customFormat="false" ht="33.85" hidden="false" customHeight="false" outlineLevel="0" collapsed="false">
      <c r="A25" s="26"/>
      <c r="B25" s="99" t="s">
        <v>35</v>
      </c>
      <c r="C25" s="99"/>
      <c r="D25" s="38"/>
      <c r="E25" s="33"/>
      <c r="F25" s="38"/>
      <c r="G25" s="33"/>
      <c r="H25" s="39"/>
      <c r="I25" s="56" t="n">
        <f aca="false">120+(9*E25)</f>
        <v>120</v>
      </c>
      <c r="J25" s="40"/>
      <c r="K25" s="55" t="str">
        <f aca="false">IF(G25="","X",(IF(G25&gt;I25,("X"),("√"))))</f>
        <v>X</v>
      </c>
      <c r="L25" s="26"/>
    </row>
    <row r="26" customFormat="false" ht="13.8" hidden="false" customHeight="false" outlineLevel="0" collapsed="false">
      <c r="A26" s="26"/>
      <c r="B26" s="63"/>
      <c r="C26" s="63"/>
      <c r="D26" s="63"/>
      <c r="E26" s="63"/>
      <c r="F26" s="63"/>
      <c r="G26" s="64"/>
      <c r="H26" s="64"/>
      <c r="I26" s="64"/>
      <c r="J26" s="65"/>
      <c r="K26" s="42"/>
      <c r="L26" s="26"/>
    </row>
    <row r="27" customFormat="false" ht="13.8" hidden="false" customHeight="false" outlineLevel="0" collapsed="false">
      <c r="A27" s="26"/>
      <c r="B27" s="63"/>
      <c r="C27" s="63"/>
      <c r="D27" s="63"/>
      <c r="E27" s="63"/>
      <c r="F27" s="63"/>
      <c r="G27" s="64"/>
      <c r="H27" s="64"/>
      <c r="I27" s="64"/>
      <c r="J27" s="65"/>
      <c r="K27" s="42"/>
      <c r="L27" s="26"/>
    </row>
    <row r="28" customFormat="false" ht="14.15" hidden="false" customHeight="true" outlineLevel="0" collapsed="false">
      <c r="A28" s="26"/>
      <c r="B28" s="37" t="s">
        <v>124</v>
      </c>
      <c r="C28" s="37"/>
      <c r="D28" s="37"/>
      <c r="E28" s="36"/>
      <c r="F28" s="36"/>
      <c r="G28" s="52"/>
      <c r="H28" s="52"/>
      <c r="I28" s="52"/>
      <c r="J28" s="54"/>
      <c r="K28" s="36"/>
      <c r="L28" s="26"/>
    </row>
    <row r="29" customFormat="false" ht="13.8" hidden="false" customHeight="false" outlineLevel="0" collapsed="false">
      <c r="A29" s="26"/>
      <c r="B29" s="58"/>
      <c r="C29" s="58"/>
      <c r="D29" s="58"/>
      <c r="E29" s="58"/>
      <c r="F29" s="58"/>
      <c r="G29" s="27"/>
      <c r="H29" s="27"/>
      <c r="I29" s="27"/>
      <c r="J29" s="28"/>
      <c r="K29" s="26"/>
      <c r="L29" s="26"/>
    </row>
    <row r="30" customFormat="false" ht="41.25" hidden="false" customHeight="true" outlineLevel="0" collapsed="false">
      <c r="A30" s="26"/>
      <c r="B30" s="26"/>
      <c r="C30" s="26"/>
      <c r="D30" s="26"/>
      <c r="E30" s="45" t="s">
        <v>37</v>
      </c>
      <c r="F30" s="26"/>
      <c r="G30" s="45" t="s">
        <v>38</v>
      </c>
      <c r="H30" s="46"/>
      <c r="I30" s="45" t="s">
        <v>39</v>
      </c>
      <c r="J30" s="46"/>
      <c r="K30" s="45" t="s">
        <v>30</v>
      </c>
      <c r="L30" s="26"/>
    </row>
    <row r="31" customFormat="false" ht="8.3" hidden="false" customHeight="true" outlineLevel="0" collapsed="false">
      <c r="A31" s="26"/>
      <c r="B31" s="26"/>
      <c r="C31" s="26"/>
      <c r="D31" s="26"/>
      <c r="E31" s="48"/>
      <c r="F31" s="26"/>
      <c r="G31" s="27"/>
      <c r="H31" s="28"/>
      <c r="I31" s="27"/>
      <c r="J31" s="28"/>
      <c r="K31" s="26"/>
      <c r="L31" s="26"/>
    </row>
    <row r="32" customFormat="false" ht="34.15" hidden="false" customHeight="true" outlineLevel="0" collapsed="false">
      <c r="A32" s="26"/>
      <c r="B32" s="99" t="s">
        <v>40</v>
      </c>
      <c r="C32" s="99"/>
      <c r="D32" s="38"/>
      <c r="E32" s="33"/>
      <c r="F32" s="51"/>
      <c r="G32" s="33"/>
      <c r="H32" s="52"/>
      <c r="I32" s="56" t="n">
        <f aca="false">IF(E32&lt;=1,0.43,IF(E32&gt;4,0.59,(0.43+(E32-1)*0.0533)))</f>
        <v>0.43</v>
      </c>
      <c r="J32" s="54"/>
      <c r="K32" s="55" t="str">
        <f aca="false">IF(G32="","X",(IF(G32&gt;I32,("X"),("√"))))</f>
        <v>X</v>
      </c>
      <c r="L32" s="26"/>
      <c r="M32" s="57"/>
    </row>
    <row r="33" customFormat="false" ht="13.8" hidden="false" customHeight="false" outlineLevel="0" collapsed="false">
      <c r="A33" s="26"/>
      <c r="B33" s="58"/>
      <c r="C33" s="58"/>
      <c r="D33" s="58"/>
      <c r="E33" s="58"/>
      <c r="F33" s="58"/>
      <c r="G33" s="27"/>
      <c r="H33" s="27"/>
      <c r="I33" s="27"/>
      <c r="J33" s="28"/>
      <c r="K33" s="26"/>
      <c r="L33" s="26"/>
    </row>
    <row r="34" customFormat="false" ht="35.05" hidden="false" customHeight="false" outlineLevel="0" collapsed="false">
      <c r="A34" s="26"/>
      <c r="B34" s="58"/>
      <c r="C34" s="58"/>
      <c r="D34" s="58"/>
      <c r="E34" s="58"/>
      <c r="F34" s="58"/>
      <c r="G34" s="45" t="s">
        <v>41</v>
      </c>
      <c r="H34" s="46"/>
      <c r="I34" s="45" t="s">
        <v>42</v>
      </c>
      <c r="J34" s="46"/>
      <c r="K34" s="45" t="s">
        <v>30</v>
      </c>
      <c r="L34" s="26"/>
    </row>
    <row r="35" customFormat="false" ht="8.3" hidden="false" customHeight="true" outlineLevel="0" collapsed="false">
      <c r="A35" s="26"/>
      <c r="B35" s="58"/>
      <c r="C35" s="58"/>
      <c r="D35" s="58"/>
      <c r="E35" s="58"/>
      <c r="F35" s="58"/>
      <c r="G35" s="27"/>
      <c r="H35" s="27"/>
      <c r="I35" s="27"/>
      <c r="J35" s="28"/>
      <c r="K35" s="26"/>
      <c r="L35" s="26"/>
    </row>
    <row r="36" customFormat="false" ht="33.85" hidden="false" customHeight="false" outlineLevel="0" collapsed="false">
      <c r="A36" s="26"/>
      <c r="B36" s="99" t="s">
        <v>107</v>
      </c>
      <c r="C36" s="99"/>
      <c r="D36" s="99"/>
      <c r="E36" s="99"/>
      <c r="F36" s="59"/>
      <c r="G36" s="60"/>
      <c r="H36" s="52"/>
      <c r="I36" s="53" t="n">
        <v>0.41</v>
      </c>
      <c r="J36" s="54"/>
      <c r="K36" s="55" t="str">
        <f aca="false">IF(G36="","~",(IF(G36&gt;I36,("X"),("√"))))</f>
        <v>~</v>
      </c>
      <c r="L36" s="26"/>
    </row>
    <row r="37" customFormat="false" ht="14.15" hidden="false" customHeight="true" outlineLevel="0" collapsed="false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customFormat="false" ht="13.8" hidden="false" customHeight="false" outlineLevel="0" collapsed="false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customFormat="false" ht="15" hidden="false" customHeight="false" outlineLevel="0" collapsed="false">
      <c r="A39" s="26"/>
      <c r="B39" s="37" t="s">
        <v>125</v>
      </c>
      <c r="C39" s="37"/>
      <c r="D39" s="37"/>
      <c r="E39" s="38"/>
      <c r="F39" s="38"/>
      <c r="G39" s="39"/>
      <c r="H39" s="39"/>
      <c r="I39" s="39"/>
      <c r="J39" s="40"/>
      <c r="K39" s="41"/>
      <c r="L39" s="26"/>
    </row>
    <row r="40" customFormat="false" ht="13.8" hidden="false" customHeight="false" outlineLevel="0" collapsed="false">
      <c r="A40" s="26"/>
      <c r="B40" s="26"/>
      <c r="C40" s="26"/>
      <c r="D40" s="26"/>
      <c r="E40" s="26"/>
      <c r="F40" s="26"/>
      <c r="G40" s="27"/>
      <c r="H40" s="27"/>
      <c r="I40" s="27"/>
      <c r="J40" s="28"/>
      <c r="K40" s="26"/>
      <c r="L40" s="26"/>
    </row>
    <row r="41" customFormat="false" ht="41.25" hidden="false" customHeight="true" outlineLevel="0" collapsed="false">
      <c r="A41" s="26"/>
      <c r="B41" s="26"/>
      <c r="C41" s="26"/>
      <c r="D41" s="26"/>
      <c r="E41" s="48"/>
      <c r="F41" s="26"/>
      <c r="G41" s="45" t="s">
        <v>45</v>
      </c>
      <c r="H41" s="46"/>
      <c r="I41" s="45" t="s">
        <v>46</v>
      </c>
      <c r="J41" s="46"/>
      <c r="K41" s="45" t="s">
        <v>30</v>
      </c>
      <c r="L41" s="26"/>
    </row>
    <row r="42" customFormat="false" ht="8.3" hidden="false" customHeight="true" outlineLevel="0" collapsed="false">
      <c r="A42" s="26"/>
      <c r="B42" s="26"/>
      <c r="C42" s="26"/>
      <c r="D42" s="26"/>
      <c r="E42" s="48"/>
      <c r="F42" s="26"/>
      <c r="G42" s="27"/>
      <c r="H42" s="28"/>
      <c r="I42" s="27"/>
      <c r="J42" s="28"/>
      <c r="K42" s="26"/>
      <c r="L42" s="26"/>
    </row>
    <row r="43" customFormat="false" ht="33.85" hidden="false" customHeight="false" outlineLevel="0" collapsed="false">
      <c r="A43" s="26"/>
      <c r="B43" s="99" t="s">
        <v>47</v>
      </c>
      <c r="C43" s="99"/>
      <c r="D43" s="99"/>
      <c r="E43" s="99"/>
      <c r="F43" s="38"/>
      <c r="G43" s="33"/>
      <c r="H43" s="52"/>
      <c r="I43" s="53" t="n">
        <v>4</v>
      </c>
      <c r="J43" s="54"/>
      <c r="K43" s="55" t="str">
        <f aca="false">IF(G43="","X",(IF(G43&gt;I43,("X"),("√"))))</f>
        <v>X</v>
      </c>
      <c r="L43" s="26"/>
    </row>
    <row r="44" customFormat="false" ht="13.8" hidden="false" customHeight="false" outlineLevel="0" collapsed="false">
      <c r="A44" s="26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26"/>
    </row>
    <row r="45" customFormat="false" ht="13.8" hidden="false" customHeight="false" outlineLevel="0" collapsed="false">
      <c r="A45" s="26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26"/>
    </row>
    <row r="46" customFormat="false" ht="27" hidden="false" customHeight="true" outlineLevel="0" collapsed="false">
      <c r="A46" s="26"/>
      <c r="B46" s="37" t="s">
        <v>126</v>
      </c>
      <c r="C46" s="37"/>
      <c r="D46" s="37"/>
      <c r="E46" s="38"/>
      <c r="F46" s="38"/>
      <c r="G46" s="39"/>
      <c r="H46" s="39"/>
      <c r="I46" s="39"/>
      <c r="J46" s="40"/>
      <c r="K46" s="41"/>
      <c r="L46" s="26"/>
    </row>
    <row r="47" customFormat="false" ht="14.15" hidden="false" customHeight="true" outlineLevel="0" collapsed="false">
      <c r="A47" s="26"/>
      <c r="B47" s="63"/>
      <c r="C47" s="63"/>
      <c r="D47" s="63"/>
      <c r="E47" s="63"/>
      <c r="F47" s="63"/>
      <c r="G47" s="64"/>
      <c r="H47" s="64"/>
      <c r="I47" s="64"/>
      <c r="J47" s="65"/>
      <c r="K47" s="42"/>
      <c r="L47" s="26"/>
    </row>
    <row r="48" customFormat="false" ht="36.65" hidden="false" customHeight="true" outlineLevel="0" collapsed="false">
      <c r="A48" s="26"/>
      <c r="B48" s="63"/>
      <c r="C48" s="63"/>
      <c r="D48" s="63"/>
      <c r="E48" s="63"/>
      <c r="F48" s="63"/>
      <c r="G48" s="45" t="s">
        <v>60</v>
      </c>
      <c r="H48" s="46"/>
      <c r="I48" s="45" t="s">
        <v>57</v>
      </c>
      <c r="J48" s="46"/>
      <c r="K48" s="45" t="s">
        <v>30</v>
      </c>
      <c r="L48" s="26"/>
    </row>
    <row r="49" customFormat="false" ht="8.3" hidden="false" customHeight="true" outlineLevel="0" collapsed="false">
      <c r="A49" s="26"/>
      <c r="B49" s="63"/>
      <c r="C49" s="63"/>
      <c r="D49" s="63"/>
      <c r="E49" s="63"/>
      <c r="F49" s="63"/>
      <c r="G49" s="64"/>
      <c r="H49" s="64"/>
      <c r="I49" s="64"/>
      <c r="J49" s="65"/>
      <c r="K49" s="42"/>
      <c r="L49" s="26"/>
    </row>
    <row r="50" customFormat="false" ht="33.75" hidden="false" customHeight="true" outlineLevel="0" collapsed="false">
      <c r="A50" s="26"/>
      <c r="B50" s="99" t="s">
        <v>110</v>
      </c>
      <c r="C50" s="99"/>
      <c r="D50" s="99"/>
      <c r="E50" s="99"/>
      <c r="F50" s="38"/>
      <c r="G50" s="109"/>
      <c r="H50" s="39"/>
      <c r="I50" s="56" t="s">
        <v>65</v>
      </c>
      <c r="J50" s="100"/>
      <c r="K50" s="55" t="str">
        <f aca="false">IF(I50="","~",(IF(G50=I50,("√"),("X"))))</f>
        <v>X</v>
      </c>
      <c r="L50" s="26"/>
      <c r="M50" s="57"/>
    </row>
    <row r="51" customFormat="false" ht="14.15" hidden="false" customHeight="true" outlineLevel="0" collapsed="false">
      <c r="A51" s="26"/>
      <c r="B51" s="63"/>
      <c r="C51" s="63"/>
      <c r="D51" s="63"/>
      <c r="E51" s="63"/>
      <c r="F51" s="63"/>
      <c r="G51" s="64"/>
      <c r="H51" s="64"/>
      <c r="I51" s="64"/>
      <c r="J51" s="65"/>
      <c r="K51" s="42"/>
      <c r="L51" s="26"/>
    </row>
    <row r="52" customFormat="false" ht="14.15" hidden="false" customHeight="true" outlineLevel="0" collapsed="false">
      <c r="A52" s="26"/>
      <c r="B52" s="63"/>
      <c r="C52" s="63"/>
      <c r="D52" s="63"/>
      <c r="E52" s="63"/>
      <c r="F52" s="63"/>
      <c r="G52" s="64"/>
      <c r="H52" s="64"/>
      <c r="I52" s="64"/>
      <c r="J52" s="65"/>
      <c r="K52" s="42"/>
      <c r="L52" s="26"/>
    </row>
    <row r="53" customFormat="false" ht="14.15" hidden="false" customHeight="true" outlineLevel="0" collapsed="false">
      <c r="A53" s="26"/>
      <c r="B53" s="37" t="s">
        <v>127</v>
      </c>
      <c r="C53" s="37"/>
      <c r="D53" s="37"/>
      <c r="E53" s="38"/>
      <c r="F53" s="38"/>
      <c r="G53" s="39"/>
      <c r="H53" s="39"/>
      <c r="I53" s="39"/>
      <c r="J53" s="40"/>
      <c r="K53" s="41"/>
      <c r="L53" s="26"/>
    </row>
    <row r="54" customFormat="false" ht="14.15" hidden="false" customHeight="true" outlineLevel="0" collapsed="false">
      <c r="A54" s="26"/>
      <c r="B54" s="26"/>
      <c r="C54" s="26"/>
      <c r="D54" s="26"/>
      <c r="E54" s="26"/>
      <c r="F54" s="26"/>
      <c r="G54" s="27"/>
      <c r="H54" s="27"/>
      <c r="I54" s="27"/>
      <c r="J54" s="28"/>
      <c r="K54" s="26"/>
      <c r="L54" s="26"/>
    </row>
    <row r="55" customFormat="false" ht="36.65" hidden="false" customHeight="true" outlineLevel="0" collapsed="false">
      <c r="A55" s="26"/>
      <c r="B55" s="66"/>
      <c r="C55" s="66"/>
      <c r="D55" s="66"/>
      <c r="E55" s="48"/>
      <c r="F55" s="66"/>
      <c r="G55" s="45" t="s">
        <v>60</v>
      </c>
      <c r="H55" s="46"/>
      <c r="I55" s="45" t="s">
        <v>57</v>
      </c>
      <c r="J55" s="70"/>
      <c r="K55" s="45" t="s">
        <v>30</v>
      </c>
      <c r="L55" s="26"/>
    </row>
    <row r="56" customFormat="false" ht="8.3" hidden="false" customHeight="true" outlineLevel="0" collapsed="false">
      <c r="A56" s="26"/>
      <c r="B56" s="26"/>
      <c r="C56" s="26"/>
      <c r="D56" s="26"/>
      <c r="E56" s="48"/>
      <c r="F56" s="26"/>
      <c r="G56" s="27"/>
      <c r="H56" s="28"/>
      <c r="I56" s="27"/>
      <c r="J56" s="28"/>
      <c r="K56" s="26"/>
      <c r="L56" s="26"/>
    </row>
    <row r="57" customFormat="false" ht="34.15" hidden="false" customHeight="true" outlineLevel="0" collapsed="false">
      <c r="A57" s="26"/>
      <c r="B57" s="99" t="s">
        <v>62</v>
      </c>
      <c r="C57" s="99"/>
      <c r="D57" s="99"/>
      <c r="E57" s="99"/>
      <c r="F57" s="38"/>
      <c r="G57" s="69"/>
      <c r="H57" s="52"/>
      <c r="I57" s="56" t="str">
        <f aca="false">IF(AND(G9="",G10=""),"",IF(OR(G9&gt;2000,G10&gt;2500),"SI","NO"))</f>
        <v/>
      </c>
      <c r="J57" s="54"/>
      <c r="K57" s="55" t="str">
        <f aca="false">IF(I57="","~",IF(I57="NO","~",(IF(G57=I57,("√"),("X")))))</f>
        <v>~</v>
      </c>
      <c r="L57" s="26"/>
      <c r="M57" s="57"/>
    </row>
    <row r="58" customFormat="false" ht="14.15" hidden="false" customHeight="true" outlineLevel="0" collapsed="false">
      <c r="A58" s="26"/>
      <c r="B58" s="63"/>
      <c r="C58" s="63"/>
      <c r="D58" s="63"/>
      <c r="E58" s="63"/>
      <c r="F58" s="63"/>
      <c r="G58" s="64"/>
      <c r="H58" s="64"/>
      <c r="I58" s="64"/>
      <c r="J58" s="65"/>
      <c r="K58" s="42"/>
      <c r="L58" s="26"/>
    </row>
    <row r="59" customFormat="false" ht="14.15" hidden="false" customHeight="true" outlineLevel="0" collapsed="false">
      <c r="A59" s="26"/>
      <c r="B59" s="63"/>
      <c r="C59" s="63"/>
      <c r="D59" s="63"/>
      <c r="E59" s="63"/>
      <c r="F59" s="63"/>
      <c r="G59" s="64"/>
      <c r="H59" s="64"/>
      <c r="I59" s="64"/>
      <c r="J59" s="65"/>
      <c r="K59" s="42"/>
      <c r="L59" s="26"/>
    </row>
    <row r="60" customFormat="false" ht="14.15" hidden="false" customHeight="true" outlineLevel="0" collapsed="false">
      <c r="A60" s="26"/>
      <c r="B60" s="37" t="s">
        <v>128</v>
      </c>
      <c r="C60" s="37"/>
      <c r="D60" s="37"/>
      <c r="E60" s="38"/>
      <c r="F60" s="38"/>
      <c r="G60" s="39"/>
      <c r="H60" s="39"/>
      <c r="I60" s="39"/>
      <c r="J60" s="40"/>
      <c r="K60" s="41"/>
      <c r="L60" s="26"/>
    </row>
    <row r="61" customFormat="false" ht="14.15" hidden="false" customHeight="true" outlineLevel="0" collapsed="false">
      <c r="A61" s="26"/>
      <c r="B61" s="26"/>
      <c r="C61" s="26"/>
      <c r="D61" s="26"/>
      <c r="E61" s="26"/>
      <c r="F61" s="26"/>
      <c r="G61" s="27"/>
      <c r="H61" s="27"/>
      <c r="I61" s="27"/>
      <c r="J61" s="28"/>
      <c r="K61" s="26"/>
      <c r="L61" s="26"/>
    </row>
    <row r="62" customFormat="false" ht="36.65" hidden="false" customHeight="true" outlineLevel="0" collapsed="false">
      <c r="A62" s="26"/>
      <c r="B62" s="66"/>
      <c r="C62" s="66"/>
      <c r="D62" s="66"/>
      <c r="E62" s="48"/>
      <c r="F62" s="66"/>
      <c r="G62" s="45" t="s">
        <v>60</v>
      </c>
      <c r="H62" s="46"/>
      <c r="I62" s="45" t="s">
        <v>57</v>
      </c>
      <c r="J62" s="70"/>
      <c r="K62" s="45" t="s">
        <v>30</v>
      </c>
      <c r="L62" s="26"/>
    </row>
    <row r="63" customFormat="false" ht="8.3" hidden="false" customHeight="true" outlineLevel="0" collapsed="false">
      <c r="A63" s="26"/>
      <c r="B63" s="26"/>
      <c r="C63" s="26"/>
      <c r="D63" s="26"/>
      <c r="E63" s="48"/>
      <c r="F63" s="26"/>
      <c r="G63" s="27"/>
      <c r="H63" s="28"/>
      <c r="I63" s="27"/>
      <c r="J63" s="28"/>
      <c r="K63" s="26"/>
      <c r="L63" s="26"/>
    </row>
    <row r="64" customFormat="false" ht="34.15" hidden="false" customHeight="true" outlineLevel="0" collapsed="false">
      <c r="A64" s="26"/>
      <c r="B64" s="99" t="s">
        <v>113</v>
      </c>
      <c r="C64" s="99"/>
      <c r="D64" s="99"/>
      <c r="E64" s="99"/>
      <c r="F64" s="38"/>
      <c r="G64" s="69"/>
      <c r="H64" s="52"/>
      <c r="I64" s="56" t="s">
        <v>65</v>
      </c>
      <c r="J64" s="54"/>
      <c r="K64" s="55" t="str">
        <f aca="false">IF(I64="","~",(IF(G64=I64,("√"),("X"))))</f>
        <v>X</v>
      </c>
      <c r="L64" s="26"/>
      <c r="M64" s="57"/>
    </row>
    <row r="65" customFormat="false" ht="34.15" hidden="false" customHeight="true" outlineLevel="0" collapsed="false">
      <c r="A65" s="26"/>
      <c r="B65" s="99" t="s">
        <v>98</v>
      </c>
      <c r="C65" s="99"/>
      <c r="D65" s="99"/>
      <c r="E65" s="99"/>
      <c r="F65" s="36"/>
      <c r="G65" s="69"/>
      <c r="H65" s="52"/>
      <c r="I65" s="56" t="s">
        <v>65</v>
      </c>
      <c r="J65" s="54"/>
      <c r="K65" s="55" t="str">
        <f aca="false">IF(I65="","~",(IF(G65=I65,("√"),("X"))))</f>
        <v>X</v>
      </c>
      <c r="L65" s="26"/>
      <c r="M65" s="57"/>
    </row>
    <row r="66" customFormat="false" ht="14.15" hidden="false" customHeight="true" outlineLevel="0" collapsed="false">
      <c r="A66" s="26"/>
      <c r="B66" s="63"/>
      <c r="C66" s="63"/>
      <c r="D66" s="63"/>
      <c r="E66" s="63"/>
      <c r="F66" s="63"/>
      <c r="G66" s="64"/>
      <c r="H66" s="64"/>
      <c r="I66" s="64"/>
      <c r="J66" s="65"/>
      <c r="K66" s="42"/>
      <c r="L66" s="26"/>
    </row>
    <row r="67" customFormat="false" ht="14.15" hidden="false" customHeight="true" outlineLevel="0" collapsed="false">
      <c r="A67" s="26"/>
      <c r="B67" s="63"/>
      <c r="C67" s="63"/>
      <c r="D67" s="63"/>
      <c r="E67" s="63"/>
      <c r="F67" s="63"/>
      <c r="G67" s="64"/>
      <c r="H67" s="64"/>
      <c r="I67" s="64"/>
      <c r="J67" s="65"/>
      <c r="K67" s="42"/>
      <c r="L67" s="26"/>
    </row>
    <row r="68" customFormat="false" ht="14.15" hidden="false" customHeight="true" outlineLevel="0" collapsed="false">
      <c r="A68" s="26"/>
      <c r="B68" s="37" t="s">
        <v>129</v>
      </c>
      <c r="C68" s="37"/>
      <c r="D68" s="37"/>
      <c r="E68" s="38"/>
      <c r="F68" s="38"/>
      <c r="G68" s="39"/>
      <c r="H68" s="39"/>
      <c r="I68" s="39"/>
      <c r="J68" s="40"/>
      <c r="K68" s="41"/>
      <c r="L68" s="26"/>
    </row>
    <row r="69" customFormat="false" ht="14.15" hidden="false" customHeight="true" outlineLevel="0" collapsed="false">
      <c r="A69" s="26"/>
      <c r="B69" s="63"/>
      <c r="C69" s="63"/>
      <c r="D69" s="63"/>
      <c r="E69" s="63"/>
      <c r="F69" s="63"/>
      <c r="G69" s="64"/>
      <c r="H69" s="64"/>
      <c r="I69" s="64"/>
      <c r="J69" s="65"/>
      <c r="K69" s="42"/>
      <c r="L69" s="26"/>
    </row>
    <row r="70" customFormat="false" ht="37" hidden="false" customHeight="true" outlineLevel="0" collapsed="false">
      <c r="A70" s="26"/>
      <c r="B70" s="26"/>
      <c r="C70" s="26"/>
      <c r="D70" s="26"/>
      <c r="E70" s="26"/>
      <c r="F70" s="26"/>
      <c r="G70" s="45" t="s">
        <v>60</v>
      </c>
      <c r="H70" s="64"/>
      <c r="I70" s="64"/>
      <c r="J70" s="65"/>
      <c r="K70" s="42"/>
      <c r="L70" s="26"/>
    </row>
    <row r="71" customFormat="false" ht="7.5" hidden="false" customHeight="true" outlineLevel="0" collapsed="false">
      <c r="A71" s="26"/>
      <c r="B71" s="63"/>
      <c r="C71" s="63"/>
      <c r="D71" s="63"/>
      <c r="E71" s="26"/>
      <c r="F71" s="26"/>
      <c r="G71" s="27"/>
      <c r="H71" s="64"/>
      <c r="I71" s="64"/>
      <c r="J71" s="65"/>
      <c r="K71" s="42"/>
      <c r="L71" s="26"/>
    </row>
    <row r="72" customFormat="false" ht="33.75" hidden="false" customHeight="true" outlineLevel="0" collapsed="false">
      <c r="A72" s="26"/>
      <c r="B72" s="99" t="s">
        <v>69</v>
      </c>
      <c r="C72" s="99"/>
      <c r="D72" s="99"/>
      <c r="E72" s="99"/>
      <c r="F72" s="36"/>
      <c r="G72" s="33"/>
      <c r="H72" s="64"/>
      <c r="I72" s="64"/>
      <c r="J72" s="65"/>
      <c r="K72" s="42"/>
      <c r="L72" s="26"/>
    </row>
    <row r="73" customFormat="false" ht="33.75" hidden="false" customHeight="true" outlineLevel="0" collapsed="false">
      <c r="A73" s="26"/>
      <c r="B73" s="99" t="s">
        <v>70</v>
      </c>
      <c r="C73" s="99"/>
      <c r="D73" s="99"/>
      <c r="E73" s="99"/>
      <c r="F73" s="36"/>
      <c r="G73" s="34"/>
      <c r="H73" s="64"/>
      <c r="I73" s="64"/>
      <c r="J73" s="65"/>
      <c r="K73" s="42"/>
      <c r="L73" s="26"/>
    </row>
    <row r="74" customFormat="false" ht="14.15" hidden="false" customHeight="true" outlineLevel="0" collapsed="false">
      <c r="A74" s="26"/>
      <c r="B74" s="63"/>
      <c r="C74" s="63"/>
      <c r="D74" s="63"/>
      <c r="E74" s="63"/>
      <c r="F74" s="63"/>
      <c r="G74" s="64"/>
      <c r="H74" s="64"/>
      <c r="I74" s="64"/>
      <c r="J74" s="65"/>
      <c r="K74" s="42"/>
      <c r="L74" s="26"/>
    </row>
    <row r="75" customFormat="false" ht="36.65" hidden="false" customHeight="true" outlineLevel="0" collapsed="false">
      <c r="A75" s="26"/>
      <c r="B75" s="72"/>
      <c r="C75" s="72"/>
      <c r="D75" s="72"/>
      <c r="E75" s="72"/>
      <c r="F75" s="72"/>
      <c r="G75" s="45" t="s">
        <v>60</v>
      </c>
      <c r="H75" s="46"/>
      <c r="I75" s="45" t="s">
        <v>57</v>
      </c>
      <c r="J75" s="46"/>
      <c r="K75" s="45" t="s">
        <v>30</v>
      </c>
      <c r="L75" s="26"/>
    </row>
    <row r="76" customFormat="false" ht="8.3" hidden="false" customHeight="true" outlineLevel="0" collapsed="false">
      <c r="A76" s="26"/>
      <c r="B76" s="58"/>
      <c r="C76" s="58"/>
      <c r="D76" s="58"/>
      <c r="E76" s="58"/>
      <c r="F76" s="58"/>
      <c r="G76" s="27"/>
      <c r="H76" s="27"/>
      <c r="I76" s="76"/>
      <c r="J76" s="76"/>
      <c r="K76" s="76"/>
      <c r="L76" s="26"/>
    </row>
    <row r="77" customFormat="false" ht="34.15" hidden="false" customHeight="true" outlineLevel="0" collapsed="false">
      <c r="A77" s="26"/>
      <c r="B77" s="99" t="s">
        <v>72</v>
      </c>
      <c r="C77" s="99"/>
      <c r="D77" s="99"/>
      <c r="E77" s="99"/>
      <c r="F77" s="59"/>
      <c r="G77" s="60"/>
      <c r="H77" s="52"/>
      <c r="I77" s="73" t="str">
        <f aca="false">IF(G72="","",IF(G72&gt;100,70))</f>
        <v/>
      </c>
      <c r="J77" s="54"/>
      <c r="K77" s="55" t="str">
        <f aca="false">IF(G77="","~",(IF(G77&lt;I77,("X"),("√"))))</f>
        <v>~</v>
      </c>
      <c r="L77" s="26"/>
    </row>
    <row r="78" customFormat="false" ht="34.15" hidden="false" customHeight="true" outlineLevel="0" collapsed="false">
      <c r="A78" s="26"/>
      <c r="B78" s="101" t="s">
        <v>73</v>
      </c>
      <c r="C78" s="101"/>
      <c r="D78" s="101"/>
      <c r="E78" s="101"/>
      <c r="F78" s="75"/>
      <c r="G78" s="60"/>
      <c r="H78" s="52"/>
      <c r="I78" s="73" t="str">
        <f aca="false">IF(G73="","",IF(G73="SI",100))</f>
        <v/>
      </c>
      <c r="J78" s="54"/>
      <c r="K78" s="55" t="str">
        <f aca="false">IF(G78="","~",(IF(G78&lt;I78,("X"),("√"))))</f>
        <v>~</v>
      </c>
      <c r="L78" s="26"/>
    </row>
    <row r="79" customFormat="false" ht="14.15" hidden="false" customHeight="true" outlineLevel="0" collapsed="false">
      <c r="A79" s="26"/>
      <c r="B79" s="63"/>
      <c r="C79" s="63"/>
      <c r="D79" s="63"/>
      <c r="E79" s="63"/>
      <c r="F79" s="63"/>
      <c r="G79" s="64"/>
      <c r="H79" s="64"/>
      <c r="I79" s="64"/>
      <c r="J79" s="65"/>
      <c r="K79" s="42"/>
      <c r="L79" s="26"/>
    </row>
    <row r="80" customFormat="false" ht="14.15" hidden="false" customHeight="true" outlineLevel="0" collapsed="false">
      <c r="A80" s="26"/>
      <c r="B80" s="63"/>
      <c r="C80" s="63"/>
      <c r="D80" s="63"/>
      <c r="E80" s="63"/>
      <c r="F80" s="63"/>
      <c r="G80" s="64"/>
      <c r="H80" s="64"/>
      <c r="I80" s="64"/>
      <c r="J80" s="65"/>
      <c r="K80" s="42"/>
      <c r="L80" s="26"/>
    </row>
    <row r="81" customFormat="false" ht="14.15" hidden="false" customHeight="true" outlineLevel="0" collapsed="false">
      <c r="A81" s="26"/>
      <c r="B81" s="37" t="s">
        <v>130</v>
      </c>
      <c r="C81" s="37"/>
      <c r="D81" s="37"/>
      <c r="E81" s="38"/>
      <c r="F81" s="38"/>
      <c r="G81" s="39"/>
      <c r="H81" s="39"/>
      <c r="I81" s="39"/>
      <c r="J81" s="40"/>
      <c r="K81" s="41"/>
      <c r="L81" s="26"/>
    </row>
    <row r="82" customFormat="false" ht="14.15" hidden="false" customHeight="true" outlineLevel="0" collapsed="false">
      <c r="A82" s="26"/>
      <c r="B82" s="63"/>
      <c r="C82" s="63"/>
      <c r="D82" s="63"/>
      <c r="E82" s="63"/>
      <c r="F82" s="63"/>
      <c r="G82" s="64"/>
      <c r="H82" s="64"/>
      <c r="I82" s="64"/>
      <c r="J82" s="65"/>
      <c r="K82" s="42"/>
      <c r="L82" s="26"/>
    </row>
    <row r="83" customFormat="false" ht="36.65" hidden="false" customHeight="true" outlineLevel="0" collapsed="false">
      <c r="A83" s="26"/>
      <c r="B83" s="63"/>
      <c r="C83" s="63"/>
      <c r="D83" s="63"/>
      <c r="E83" s="63"/>
      <c r="F83" s="63"/>
      <c r="G83" s="45" t="s">
        <v>60</v>
      </c>
      <c r="H83" s="46"/>
      <c r="I83" s="45" t="s">
        <v>57</v>
      </c>
      <c r="J83" s="46"/>
      <c r="K83" s="45" t="s">
        <v>30</v>
      </c>
      <c r="L83" s="26"/>
    </row>
    <row r="84" customFormat="false" ht="8.3" hidden="false" customHeight="true" outlineLevel="0" collapsed="false">
      <c r="A84" s="26"/>
      <c r="B84" s="102"/>
      <c r="C84" s="102"/>
      <c r="D84" s="102"/>
      <c r="E84" s="63"/>
      <c r="F84" s="63"/>
      <c r="G84" s="27"/>
      <c r="H84" s="28"/>
      <c r="I84" s="27"/>
      <c r="J84" s="28"/>
      <c r="K84" s="26"/>
      <c r="L84" s="26"/>
    </row>
    <row r="85" customFormat="false" ht="34.15" hidden="false" customHeight="true" outlineLevel="0" collapsed="false">
      <c r="A85" s="26"/>
      <c r="B85" s="103" t="s">
        <v>116</v>
      </c>
      <c r="C85" s="103"/>
      <c r="D85" s="103"/>
      <c r="E85" s="103"/>
      <c r="F85" s="38"/>
      <c r="G85" s="34"/>
      <c r="H85" s="52"/>
      <c r="I85" s="56" t="str">
        <f aca="false">IF(AND(G10="",G11=""),"",IF(OR(G10&gt;1000,G11&gt;1000),"SI","NO"))</f>
        <v/>
      </c>
      <c r="J85" s="54"/>
      <c r="K85" s="55" t="str">
        <f aca="false">IF(I85="","~",IF(I85="NO","~",(IF(G85=I85,("√"),("X")))))</f>
        <v>~</v>
      </c>
      <c r="L85" s="26"/>
      <c r="M85" s="57"/>
    </row>
    <row r="86" customFormat="false" ht="14.15" hidden="false" customHeight="true" outlineLevel="0" collapsed="false">
      <c r="A86" s="26"/>
      <c r="B86" s="63"/>
      <c r="C86" s="63"/>
      <c r="D86" s="63"/>
      <c r="E86" s="63"/>
      <c r="F86" s="63"/>
      <c r="G86" s="64"/>
      <c r="H86" s="64"/>
      <c r="I86" s="64"/>
      <c r="J86" s="65"/>
      <c r="K86" s="42"/>
      <c r="L86" s="26"/>
    </row>
    <row r="87" customFormat="false" ht="49.95" hidden="false" customHeight="true" outlineLevel="0" collapsed="false">
      <c r="A87" s="26"/>
      <c r="B87" s="63"/>
      <c r="C87" s="104" t="s">
        <v>117</v>
      </c>
      <c r="D87" s="105"/>
      <c r="E87" s="104" t="s">
        <v>118</v>
      </c>
      <c r="F87" s="63"/>
      <c r="G87" s="45" t="s">
        <v>119</v>
      </c>
      <c r="H87" s="70"/>
      <c r="I87" s="45" t="s">
        <v>120</v>
      </c>
      <c r="J87" s="70"/>
      <c r="K87" s="45" t="s">
        <v>30</v>
      </c>
      <c r="L87" s="26"/>
    </row>
    <row r="88" customFormat="false" ht="34.15" hidden="false" customHeight="true" outlineLevel="0" collapsed="false">
      <c r="A88" s="26"/>
      <c r="B88" s="103" t="s">
        <v>121</v>
      </c>
      <c r="C88" s="60"/>
      <c r="D88" s="106"/>
      <c r="E88" s="60"/>
      <c r="F88" s="38"/>
      <c r="G88" s="60"/>
      <c r="H88" s="52"/>
      <c r="I88" s="107" t="str">
        <f aca="false">IF(AND((G10&lt;1000),(G11&lt;1000)),"",IF(OR(N88&lt;30,O88&lt;30),30,IF(AND(N88&gt;100,O88&gt;100),100,IF(N88&lt;O88,N88,IF(N88&gt;O88,O88)))))</f>
        <v/>
      </c>
      <c r="J88" s="54"/>
      <c r="K88" s="55" t="str">
        <f aca="false">IF(I88="","~",(IF(G88&gt;I88,("√"),("X"))))</f>
        <v>~</v>
      </c>
      <c r="L88" s="26"/>
      <c r="N88" s="108" t="n">
        <f aca="false">0.01*G10*1.2</f>
        <v>0</v>
      </c>
      <c r="O88" s="108" t="n">
        <f aca="false">0.1*(0.5*C88-E88)*1.2</f>
        <v>0</v>
      </c>
    </row>
    <row r="89" customFormat="false" ht="14.15" hidden="false" customHeight="true" outlineLevel="0" collapsed="false">
      <c r="A89" s="26"/>
      <c r="B89" s="63"/>
      <c r="C89" s="63"/>
      <c r="D89" s="63"/>
      <c r="E89" s="63"/>
      <c r="F89" s="63"/>
      <c r="G89" s="64"/>
      <c r="H89" s="64"/>
      <c r="I89" s="64"/>
      <c r="J89" s="65"/>
      <c r="K89" s="42"/>
      <c r="L89" s="26"/>
    </row>
    <row r="90" customFormat="false" ht="14.15" hidden="false" customHeight="true" outlineLevel="0" collapsed="false">
      <c r="A90" s="26"/>
      <c r="B90" s="63"/>
      <c r="C90" s="63"/>
      <c r="D90" s="63"/>
      <c r="E90" s="63"/>
      <c r="F90" s="63"/>
      <c r="G90" s="64"/>
      <c r="H90" s="64"/>
      <c r="I90" s="64"/>
      <c r="J90" s="65"/>
      <c r="K90" s="42"/>
      <c r="L90" s="26"/>
    </row>
    <row r="91" customFormat="false" ht="14.15" hidden="false" customHeight="true" outlineLevel="0" collapsed="false">
      <c r="A91" s="26"/>
      <c r="B91" s="37" t="s">
        <v>77</v>
      </c>
      <c r="C91" s="37"/>
      <c r="D91" s="37"/>
      <c r="E91" s="38"/>
      <c r="F91" s="38"/>
      <c r="G91" s="39"/>
      <c r="H91" s="39"/>
      <c r="I91" s="39"/>
      <c r="J91" s="40"/>
      <c r="K91" s="41"/>
      <c r="L91" s="26"/>
    </row>
    <row r="92" customFormat="false" ht="14.15" hidden="false" customHeight="true" outlineLevel="0" collapsed="false">
      <c r="A92" s="26"/>
      <c r="B92" s="77"/>
      <c r="C92" s="77"/>
      <c r="D92" s="77"/>
      <c r="E92" s="77"/>
      <c r="F92" s="77"/>
      <c r="G92" s="78"/>
      <c r="H92" s="77"/>
      <c r="I92" s="79"/>
      <c r="J92" s="65"/>
      <c r="K92" s="42"/>
      <c r="L92" s="26"/>
    </row>
    <row r="93" customFormat="false" ht="14.15" hidden="false" customHeight="true" outlineLevel="0" collapsed="false">
      <c r="A93" s="26"/>
      <c r="B93" s="77"/>
      <c r="C93" s="77"/>
      <c r="D93" s="77"/>
      <c r="E93" s="77"/>
      <c r="F93" s="77"/>
      <c r="G93" s="78"/>
      <c r="H93" s="77"/>
      <c r="I93" s="79"/>
      <c r="J93" s="65"/>
      <c r="K93" s="42"/>
      <c r="L93" s="26"/>
    </row>
    <row r="94" customFormat="false" ht="34.15" hidden="false" customHeight="true" outlineLevel="0" collapsed="false">
      <c r="A94" s="26"/>
      <c r="B94" s="78" t="s">
        <v>78</v>
      </c>
      <c r="C94" s="78"/>
      <c r="D94" s="78"/>
      <c r="E94" s="78"/>
      <c r="F94" s="78"/>
      <c r="G94" s="80" t="n">
        <f aca="false">COUNTIF($K$17:$K$88,("√"))</f>
        <v>0</v>
      </c>
      <c r="H94" s="78"/>
      <c r="I94" s="81" t="s">
        <v>79</v>
      </c>
      <c r="J94" s="65"/>
      <c r="K94" s="42"/>
      <c r="L94" s="26"/>
    </row>
    <row r="95" customFormat="false" ht="8.3" hidden="false" customHeight="true" outlineLevel="0" collapsed="false">
      <c r="A95" s="26"/>
      <c r="B95" s="26"/>
      <c r="C95" s="26"/>
      <c r="D95" s="26"/>
      <c r="E95" s="26"/>
      <c r="F95" s="26"/>
      <c r="G95" s="27"/>
      <c r="H95" s="28"/>
      <c r="I95" s="76"/>
      <c r="J95" s="65"/>
      <c r="K95" s="42"/>
      <c r="L95" s="26"/>
    </row>
    <row r="96" customFormat="false" ht="34.15" hidden="false" customHeight="true" outlineLevel="0" collapsed="false">
      <c r="A96" s="26"/>
      <c r="B96" s="78" t="s">
        <v>80</v>
      </c>
      <c r="C96" s="78"/>
      <c r="D96" s="78"/>
      <c r="E96" s="78"/>
      <c r="F96" s="78"/>
      <c r="G96" s="82" t="n">
        <f aca="false">COUNTIF($K$17:$K$88,("X"))</f>
        <v>7</v>
      </c>
      <c r="H96" s="78"/>
      <c r="I96" s="81" t="s">
        <v>81</v>
      </c>
      <c r="J96" s="65"/>
      <c r="K96" s="42"/>
      <c r="L96" s="26"/>
    </row>
    <row r="97" customFormat="false" ht="8.3" hidden="false" customHeight="true" outlineLevel="0" collapsed="false">
      <c r="A97" s="26"/>
      <c r="B97" s="77"/>
      <c r="C97" s="77"/>
      <c r="D97" s="77"/>
      <c r="E97" s="77"/>
      <c r="F97" s="77"/>
      <c r="G97" s="78"/>
      <c r="H97" s="77"/>
      <c r="I97" s="79"/>
      <c r="J97" s="65"/>
      <c r="K97" s="42"/>
      <c r="L97" s="26"/>
    </row>
    <row r="98" customFormat="false" ht="34.15" hidden="false" customHeight="true" outlineLevel="0" collapsed="false">
      <c r="A98" s="26"/>
      <c r="B98" s="83" t="str">
        <f aca="false">IF(E8="Proyecto de ejecución","Gauzatze-proiektua idazti duen eskumeneko pertsonaren izena",IF(E8="Proyecto de fin de obra","Obra amaierako proiektua idatzi duen eskumenako pertsonaren izena","Proiektua idatzi duen pertsona *(OHARRA: C8 gelaxkan adierazi proiektu mota)"))</f>
        <v>Proiektua idatzi duen pertsona *(OHARRA: C8 gelaxkan adierazi proiektu mota)</v>
      </c>
      <c r="C98" s="83"/>
      <c r="D98" s="83"/>
      <c r="E98" s="84"/>
      <c r="F98" s="84"/>
      <c r="G98" s="85"/>
      <c r="H98" s="85"/>
      <c r="I98" s="85"/>
      <c r="J98" s="85"/>
      <c r="K98" s="85"/>
      <c r="L98" s="26"/>
    </row>
    <row r="99" customFormat="false" ht="8.3" hidden="false" customHeight="true" outlineLevel="0" collapsed="false">
      <c r="A99" s="26"/>
      <c r="B99" s="77"/>
      <c r="C99" s="77"/>
      <c r="D99" s="77"/>
      <c r="E99" s="77"/>
      <c r="F99" s="77"/>
      <c r="G99" s="78"/>
      <c r="H99" s="78"/>
      <c r="I99" s="78"/>
      <c r="J99" s="65"/>
      <c r="K99" s="42"/>
      <c r="L99" s="26"/>
    </row>
    <row r="100" customFormat="false" ht="34.15" hidden="false" customHeight="true" outlineLevel="0" collapsed="false">
      <c r="A100" s="26"/>
      <c r="B100" s="83" t="s">
        <v>82</v>
      </c>
      <c r="C100" s="83"/>
      <c r="D100" s="83"/>
      <c r="E100" s="84"/>
      <c r="F100" s="84"/>
      <c r="G100" s="85"/>
      <c r="H100" s="85"/>
      <c r="I100" s="85"/>
      <c r="J100" s="65"/>
      <c r="K100" s="42"/>
      <c r="L100" s="26"/>
    </row>
    <row r="101" customFormat="false" ht="8.3" hidden="false" customHeight="true" outlineLevel="0" collapsed="false">
      <c r="A101" s="26"/>
      <c r="B101" s="77"/>
      <c r="C101" s="77"/>
      <c r="D101" s="77"/>
      <c r="E101" s="77"/>
      <c r="F101" s="77"/>
      <c r="G101" s="78"/>
      <c r="H101" s="77"/>
      <c r="I101" s="79"/>
      <c r="J101" s="65"/>
      <c r="K101" s="42"/>
      <c r="L101" s="26"/>
    </row>
    <row r="102" customFormat="false" ht="34.15" hidden="false" customHeight="true" outlineLevel="0" collapsed="false">
      <c r="A102" s="26"/>
      <c r="B102" s="83" t="s">
        <v>83</v>
      </c>
      <c r="C102" s="83"/>
      <c r="D102" s="83"/>
      <c r="E102" s="84"/>
      <c r="F102" s="84"/>
      <c r="G102" s="85"/>
      <c r="H102" s="85"/>
      <c r="I102" s="85"/>
      <c r="J102" s="65"/>
      <c r="K102" s="42"/>
      <c r="L102" s="26"/>
    </row>
    <row r="103" customFormat="false" ht="8.3" hidden="false" customHeight="true" outlineLevel="0" collapsed="false">
      <c r="A103" s="26"/>
      <c r="B103" s="63"/>
      <c r="C103" s="63"/>
      <c r="D103" s="63"/>
      <c r="E103" s="63"/>
      <c r="F103" s="63"/>
      <c r="G103" s="64"/>
      <c r="H103" s="64"/>
      <c r="I103" s="64"/>
      <c r="J103" s="65"/>
      <c r="K103" s="42"/>
      <c r="L103" s="26"/>
    </row>
    <row r="104" customFormat="false" ht="14.15" hidden="false" customHeight="true" outlineLevel="0" collapsed="false">
      <c r="A104" s="26"/>
      <c r="B104" s="63"/>
      <c r="C104" s="63"/>
      <c r="D104" s="63"/>
      <c r="E104" s="63"/>
      <c r="F104" s="63"/>
      <c r="G104" s="64"/>
      <c r="H104" s="64"/>
      <c r="I104" s="64"/>
      <c r="J104" s="65"/>
      <c r="K104" s="42"/>
      <c r="L104" s="26"/>
    </row>
    <row r="105" customFormat="false" ht="13.8" hidden="false" customHeight="false" outlineLevel="0" collapsed="false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</row>
    <row r="106" customFormat="false" ht="15" hidden="false" customHeight="false" outlineLevel="0" collapsed="false">
      <c r="A106" s="63"/>
      <c r="B106" s="86" t="s">
        <v>84</v>
      </c>
      <c r="C106" s="86"/>
      <c r="D106" s="86"/>
      <c r="E106" s="87"/>
      <c r="F106" s="87"/>
      <c r="G106" s="88"/>
      <c r="H106" s="88"/>
      <c r="I106" s="88"/>
      <c r="J106" s="89"/>
      <c r="K106" s="90"/>
      <c r="L106" s="63"/>
    </row>
    <row r="107" customFormat="false" ht="13.8" hidden="false" customHeight="false" outlineLevel="0" collapsed="false">
      <c r="A107" s="63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63"/>
    </row>
    <row r="108" customFormat="false" ht="13.8" hidden="false" customHeight="true" outlineLevel="0" collapsed="false">
      <c r="A108" s="63"/>
      <c r="B108" s="92" t="s">
        <v>85</v>
      </c>
      <c r="C108" s="92"/>
      <c r="D108" s="92"/>
      <c r="E108" s="92"/>
      <c r="F108" s="92"/>
      <c r="G108" s="92"/>
      <c r="H108" s="92"/>
      <c r="I108" s="92"/>
      <c r="J108" s="92"/>
      <c r="K108" s="92"/>
      <c r="L108" s="63"/>
    </row>
    <row r="109" customFormat="false" ht="13.8" hidden="false" customHeight="false" outlineLevel="0" collapsed="false">
      <c r="A109" s="63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63"/>
    </row>
    <row r="110" customFormat="false" ht="13.8" hidden="false" customHeight="false" outlineLevel="0" collapsed="false">
      <c r="A110" s="63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63"/>
    </row>
    <row r="111" customFormat="false" ht="13.8" hidden="false" customHeight="false" outlineLevel="0" collapsed="false">
      <c r="A111" s="63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63"/>
    </row>
    <row r="112" customFormat="false" ht="13.8" hidden="false" customHeight="false" outlineLevel="0" collapsed="false">
      <c r="A112" s="63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63"/>
    </row>
    <row r="113" customFormat="false" ht="13.8" hidden="false" customHeight="false" outlineLevel="0" collapsed="false">
      <c r="A113" s="63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63"/>
    </row>
    <row r="114" customFormat="false" ht="13.8" hidden="false" customHeight="false" outlineLevel="0" collapsed="false">
      <c r="A114" s="63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63"/>
    </row>
    <row r="115" customFormat="false" ht="13.8" hidden="false" customHeight="false" outlineLevel="0" collapsed="false">
      <c r="A115" s="63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63"/>
    </row>
    <row r="116" customFormat="false" ht="13.8" hidden="false" customHeight="false" outlineLevel="0" collapsed="false">
      <c r="A116" s="63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63"/>
    </row>
    <row r="117" customFormat="false" ht="13.8" hidden="false" customHeight="false" outlineLevel="0" collapsed="false">
      <c r="A117" s="63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63"/>
    </row>
    <row r="118" customFormat="false" ht="13.8" hidden="false" customHeight="false" outlineLevel="0" collapsed="false">
      <c r="A118" s="63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63"/>
    </row>
    <row r="119" customFormat="false" ht="13.8" hidden="false" customHeight="false" outlineLevel="0" collapsed="false">
      <c r="A119" s="63"/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63"/>
    </row>
    <row r="120" customFormat="false" ht="13.8" hidden="false" customHeight="false" outlineLevel="0" collapsed="false">
      <c r="A120" s="63"/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63"/>
    </row>
    <row r="121" customFormat="false" ht="13.8" hidden="false" customHeight="false" outlineLevel="0" collapsed="false">
      <c r="A121" s="63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63"/>
    </row>
    <row r="122" customFormat="false" ht="13.8" hidden="false" customHeight="false" outlineLevel="0" collapsed="false">
      <c r="A122" s="63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63"/>
    </row>
    <row r="123" customFormat="false" ht="13.8" hidden="false" customHeight="false" outlineLevel="0" collapsed="false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</row>
  </sheetData>
  <sheetProtection sheet="true" password="d294" objects="true" scenarios="true"/>
  <mergeCells count="30">
    <mergeCell ref="B7:D7"/>
    <mergeCell ref="E7:K7"/>
    <mergeCell ref="B8:D8"/>
    <mergeCell ref="E8:K8"/>
    <mergeCell ref="B9:D9"/>
    <mergeCell ref="B10:D10"/>
    <mergeCell ref="B11:D11"/>
    <mergeCell ref="B18:C18"/>
    <mergeCell ref="B25:C25"/>
    <mergeCell ref="B32:C32"/>
    <mergeCell ref="B36:E36"/>
    <mergeCell ref="B43:E43"/>
    <mergeCell ref="B50:E50"/>
    <mergeCell ref="B57:E57"/>
    <mergeCell ref="B64:E64"/>
    <mergeCell ref="B65:E65"/>
    <mergeCell ref="B72:E72"/>
    <mergeCell ref="B73:E73"/>
    <mergeCell ref="B77:E77"/>
    <mergeCell ref="B78:E78"/>
    <mergeCell ref="B85:E85"/>
    <mergeCell ref="B94:D94"/>
    <mergeCell ref="B96:D96"/>
    <mergeCell ref="B98:D98"/>
    <mergeCell ref="G98:K98"/>
    <mergeCell ref="B100:D100"/>
    <mergeCell ref="G100:I100"/>
    <mergeCell ref="B102:D102"/>
    <mergeCell ref="G102:I102"/>
    <mergeCell ref="B108:K122"/>
  </mergeCells>
  <conditionalFormatting sqref="K18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18 I88">
    <cfRule type="containsErrors" priority="5" aboveAverage="0" equalAverage="0" bottom="0" percent="0" rank="0" text="" dxfId="0">
      <formula>ISERROR(I18)</formula>
    </cfRule>
  </conditionalFormatting>
  <conditionalFormatting sqref="I25">
    <cfRule type="containsErrors" priority="6" aboveAverage="0" equalAverage="0" bottom="0" percent="0" rank="0" text="" dxfId="0">
      <formula>ISERROR(I25)</formula>
    </cfRule>
  </conditionalFormatting>
  <conditionalFormatting sqref="K36">
    <cfRule type="cellIs" priority="7" operator="equal" aboveAverage="0" equalAverage="0" bottom="0" percent="0" rank="0" text="" dxfId="0">
      <formula>"~"</formula>
    </cfRule>
    <cfRule type="cellIs" priority="8" operator="equal" aboveAverage="0" equalAverage="0" bottom="0" percent="0" rank="0" text="" dxfId="0">
      <formula>"√"</formula>
    </cfRule>
    <cfRule type="cellIs" priority="9" operator="equal" aboveAverage="0" equalAverage="0" bottom="0" percent="0" rank="0" text="" dxfId="0">
      <formula>"X"</formula>
    </cfRule>
  </conditionalFormatting>
  <conditionalFormatting sqref="I43">
    <cfRule type="containsErrors" priority="10" aboveAverage="0" equalAverage="0" bottom="0" percent="0" rank="0" text="" dxfId="0">
      <formula>ISERROR(I43)</formula>
    </cfRule>
  </conditionalFormatting>
  <conditionalFormatting sqref="I32">
    <cfRule type="containsErrors" priority="11" aboveAverage="0" equalAverage="0" bottom="0" percent="0" rank="0" text="" dxfId="0">
      <formula>ISERROR(I32)</formula>
    </cfRule>
  </conditionalFormatting>
  <conditionalFormatting sqref="K50">
    <cfRule type="cellIs" priority="12" operator="equal" aboveAverage="0" equalAverage="0" bottom="0" percent="0" rank="0" text="" dxfId="0">
      <formula>"~"</formula>
    </cfRule>
    <cfRule type="cellIs" priority="13" operator="equal" aboveAverage="0" equalAverage="0" bottom="0" percent="0" rank="0" text="" dxfId="0">
      <formula>"√"</formula>
    </cfRule>
    <cfRule type="cellIs" priority="14" operator="equal" aboveAverage="0" equalAverage="0" bottom="0" percent="0" rank="0" text="" dxfId="0">
      <formula>"X"</formula>
    </cfRule>
  </conditionalFormatting>
  <conditionalFormatting sqref="K57">
    <cfRule type="cellIs" priority="15" operator="equal" aboveAverage="0" equalAverage="0" bottom="0" percent="0" rank="0" text="" dxfId="0">
      <formula>"~"</formula>
    </cfRule>
    <cfRule type="cellIs" priority="16" operator="equal" aboveAverage="0" equalAverage="0" bottom="0" percent="0" rank="0" text="" dxfId="0">
      <formula>"√"</formula>
    </cfRule>
    <cfRule type="cellIs" priority="17" operator="equal" aboveAverage="0" equalAverage="0" bottom="0" percent="0" rank="0" text="" dxfId="0">
      <formula>"X"</formula>
    </cfRule>
  </conditionalFormatting>
  <conditionalFormatting sqref="I57">
    <cfRule type="containsErrors" priority="18" aboveAverage="0" equalAverage="0" bottom="0" percent="0" rank="0" text="" dxfId="0">
      <formula>ISERROR(I57)</formula>
    </cfRule>
  </conditionalFormatting>
  <conditionalFormatting sqref="K64">
    <cfRule type="cellIs" priority="19" operator="equal" aboveAverage="0" equalAverage="0" bottom="0" percent="0" rank="0" text="" dxfId="0">
      <formula>"~"</formula>
    </cfRule>
    <cfRule type="cellIs" priority="20" operator="equal" aboveAverage="0" equalAverage="0" bottom="0" percent="0" rank="0" text="" dxfId="0">
      <formula>"√"</formula>
    </cfRule>
    <cfRule type="cellIs" priority="21" operator="equal" aboveAverage="0" equalAverage="0" bottom="0" percent="0" rank="0" text="" dxfId="0">
      <formula>"X"</formula>
    </cfRule>
  </conditionalFormatting>
  <conditionalFormatting sqref="K65">
    <cfRule type="cellIs" priority="22" operator="equal" aboveAverage="0" equalAverage="0" bottom="0" percent="0" rank="0" text="" dxfId="0">
      <formula>"~"</formula>
    </cfRule>
    <cfRule type="cellIs" priority="23" operator="equal" aboveAverage="0" equalAverage="0" bottom="0" percent="0" rank="0" text="" dxfId="0">
      <formula>"√"</formula>
    </cfRule>
    <cfRule type="cellIs" priority="24" operator="equal" aboveAverage="0" equalAverage="0" bottom="0" percent="0" rank="0" text="" dxfId="0">
      <formula>"X"</formula>
    </cfRule>
  </conditionalFormatting>
  <conditionalFormatting sqref="I85">
    <cfRule type="containsErrors" priority="25" aboveAverage="0" equalAverage="0" bottom="0" percent="0" rank="0" text="" dxfId="0">
      <formula>ISERROR(I85)</formula>
    </cfRule>
  </conditionalFormatting>
  <conditionalFormatting sqref="K85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K25">
    <cfRule type="cellIs" priority="29" operator="equal" aboveAverage="0" equalAverage="0" bottom="0" percent="0" rank="0" text="" dxfId="0">
      <formula>"~"</formula>
    </cfRule>
    <cfRule type="cellIs" priority="30" operator="equal" aboveAverage="0" equalAverage="0" bottom="0" percent="0" rank="0" text="" dxfId="0">
      <formula>"√"</formula>
    </cfRule>
    <cfRule type="cellIs" priority="31" operator="equal" aboveAverage="0" equalAverage="0" bottom="0" percent="0" rank="0" text="" dxfId="0">
      <formula>"X"</formula>
    </cfRule>
  </conditionalFormatting>
  <conditionalFormatting sqref="K32">
    <cfRule type="cellIs" priority="32" operator="equal" aboveAverage="0" equalAverage="0" bottom="0" percent="0" rank="0" text="" dxfId="0">
      <formula>"~"</formula>
    </cfRule>
    <cfRule type="cellIs" priority="33" operator="equal" aboveAverage="0" equalAverage="0" bottom="0" percent="0" rank="0" text="" dxfId="0">
      <formula>"√"</formula>
    </cfRule>
    <cfRule type="cellIs" priority="34" operator="equal" aboveAverage="0" equalAverage="0" bottom="0" percent="0" rank="0" text="" dxfId="0">
      <formula>"X"</formula>
    </cfRule>
  </conditionalFormatting>
  <conditionalFormatting sqref="K43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conditionalFormatting sqref="K88">
    <cfRule type="cellIs" priority="38" operator="equal" aboveAverage="0" equalAverage="0" bottom="0" percent="0" rank="0" text="" dxfId="0">
      <formula>"~"</formula>
    </cfRule>
    <cfRule type="cellIs" priority="39" operator="equal" aboveAverage="0" equalAverage="0" bottom="0" percent="0" rank="0" text="" dxfId="0">
      <formula>"√"</formula>
    </cfRule>
    <cfRule type="cellIs" priority="40" operator="equal" aboveAverage="0" equalAverage="0" bottom="0" percent="0" rank="0" text="" dxfId="0">
      <formula>"X"</formula>
    </cfRule>
  </conditionalFormatting>
  <dataValidations count="4">
    <dataValidation allowBlank="true" errorStyle="stop" operator="equal" showDropDown="false" showErrorMessage="true" showInputMessage="false" sqref="E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G64:G65 G85" type="list">
      <formula1>"SI,NO"</formula1>
      <formula2>0</formula2>
    </dataValidation>
    <dataValidation allowBlank="true" errorStyle="stop" operator="equal" showDropDown="false" showErrorMessage="true" showInputMessage="false" sqref="G50 G57" type="list">
      <formula1>"SI,NO"</formula1>
      <formula2>0</formula2>
    </dataValidation>
    <dataValidation allowBlank="true" errorStyle="stop" operator="equal" showDropDown="false" showErrorMessage="true" showInputMessage="false" sqref="G73" type="list">
      <formula1>"SI,NO"</formula1>
      <formula2>0</formula2>
    </dataValidation>
  </dataValidations>
  <printOptions headings="false" gridLines="false" gridLinesSet="true" horizontalCentered="false" verticalCentered="false"/>
  <pageMargins left="0.700694444444444" right="0.700694444444444" top="0.3" bottom="0.3" header="0.511805555555555" footer="0.511805555555555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72.57"/>
    <col collapsed="false" customWidth="true" hidden="false" outlineLevel="0" max="3" min="3" style="1" width="16.53"/>
    <col collapsed="false" customWidth="true" hidden="false" outlineLevel="0" max="4" min="4" style="1" width="1.69"/>
    <col collapsed="false" customWidth="true" hidden="false" outlineLevel="0" max="5" min="5" style="1" width="16.41"/>
    <col collapsed="false" customWidth="true" hidden="false" outlineLevel="0" max="6" min="6" style="1" width="1.52"/>
    <col collapsed="false" customWidth="true" hidden="false" outlineLevel="0" max="7" min="7" style="24" width="16.41"/>
    <col collapsed="false" customWidth="true" hidden="false" outlineLevel="0" max="8" min="8" style="24" width="1.58"/>
    <col collapsed="false" customWidth="true" hidden="false" outlineLevel="0" max="9" min="9" style="24" width="16.41"/>
    <col collapsed="false" customWidth="true" hidden="false" outlineLevel="0" max="10" min="10" style="25" width="2.77"/>
    <col collapsed="false" customWidth="false" hidden="false" outlineLevel="0" max="1022" min="11" style="1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6"/>
      <c r="F1" s="26"/>
      <c r="G1" s="27"/>
      <c r="H1" s="27"/>
      <c r="I1" s="27"/>
      <c r="J1" s="28"/>
    </row>
    <row r="2" customFormat="false" ht="13.8" hidden="false" customHeight="false" outlineLevel="0" collapsed="false">
      <c r="A2" s="26"/>
      <c r="B2" s="26"/>
      <c r="C2" s="26"/>
      <c r="D2" s="26"/>
      <c r="E2" s="26"/>
      <c r="F2" s="26"/>
      <c r="G2" s="27"/>
      <c r="H2" s="27"/>
      <c r="I2" s="27"/>
      <c r="J2" s="28"/>
    </row>
    <row r="3" customFormat="false" ht="13.8" hidden="false" customHeight="false" outlineLevel="0" collapsed="false">
      <c r="A3" s="26"/>
      <c r="B3" s="26"/>
      <c r="C3" s="26"/>
      <c r="D3" s="26"/>
      <c r="E3" s="26"/>
      <c r="F3" s="26"/>
      <c r="G3" s="27"/>
      <c r="H3" s="27"/>
      <c r="I3" s="27"/>
      <c r="J3" s="28"/>
    </row>
    <row r="4" customFormat="false" ht="13.8" hidden="false" customHeight="false" outlineLevel="0" collapsed="false">
      <c r="A4" s="26"/>
      <c r="B4" s="26"/>
      <c r="C4" s="26"/>
      <c r="D4" s="26"/>
      <c r="E4" s="26"/>
      <c r="F4" s="26"/>
      <c r="G4" s="27"/>
      <c r="H4" s="27"/>
      <c r="I4" s="27"/>
      <c r="J4" s="28"/>
    </row>
    <row r="5" customFormat="false" ht="22.05" hidden="false" customHeight="false" outlineLevel="0" collapsed="false">
      <c r="A5" s="26"/>
      <c r="B5" s="29" t="s">
        <v>131</v>
      </c>
      <c r="C5" s="29"/>
      <c r="D5" s="29"/>
      <c r="E5" s="31"/>
      <c r="F5" s="31"/>
      <c r="G5" s="31"/>
      <c r="H5" s="3"/>
      <c r="I5" s="30"/>
      <c r="J5" s="110"/>
    </row>
    <row r="6" customFormat="false" ht="13.8" hidden="false" customHeight="false" outlineLevel="0" collapsed="false">
      <c r="A6" s="26"/>
      <c r="B6" s="26"/>
      <c r="C6" s="26"/>
      <c r="D6" s="26"/>
      <c r="E6" s="27"/>
      <c r="F6" s="27"/>
      <c r="G6" s="27"/>
      <c r="H6" s="28"/>
      <c r="I6" s="26"/>
      <c r="J6" s="28"/>
    </row>
    <row r="7" customFormat="false" ht="34.15" hidden="false" customHeight="true" outlineLevel="0" collapsed="false">
      <c r="A7" s="26"/>
      <c r="B7" s="32" t="s">
        <v>101</v>
      </c>
      <c r="C7" s="33"/>
      <c r="D7" s="33"/>
      <c r="E7" s="33"/>
      <c r="F7" s="33"/>
      <c r="G7" s="33"/>
      <c r="H7" s="33"/>
      <c r="I7" s="33"/>
      <c r="J7" s="26"/>
    </row>
    <row r="8" customFormat="false" ht="34.15" hidden="false" customHeight="true" outlineLevel="0" collapsed="false">
      <c r="A8" s="26"/>
      <c r="B8" s="32" t="s">
        <v>22</v>
      </c>
      <c r="C8" s="34"/>
      <c r="D8" s="34"/>
      <c r="E8" s="34"/>
      <c r="F8" s="34"/>
      <c r="G8" s="34"/>
      <c r="H8" s="34"/>
      <c r="I8" s="34"/>
      <c r="J8" s="26"/>
    </row>
    <row r="9" customFormat="false" ht="34.15" hidden="false" customHeight="true" outlineLevel="0" collapsed="false">
      <c r="A9" s="26"/>
      <c r="B9" s="49" t="s">
        <v>132</v>
      </c>
      <c r="C9" s="36"/>
      <c r="D9" s="36"/>
      <c r="E9" s="34"/>
      <c r="F9" s="26"/>
      <c r="G9" s="26"/>
      <c r="H9" s="26"/>
      <c r="I9" s="26"/>
      <c r="J9" s="26"/>
    </row>
    <row r="10" customFormat="false" ht="34.15" hidden="false" customHeight="true" outlineLevel="0" collapsed="false">
      <c r="A10" s="26"/>
      <c r="B10" s="49" t="s">
        <v>133</v>
      </c>
      <c r="C10" s="36"/>
      <c r="D10" s="36"/>
      <c r="E10" s="34"/>
      <c r="F10" s="26"/>
      <c r="G10" s="26"/>
      <c r="H10" s="26"/>
      <c r="I10" s="26"/>
      <c r="J10" s="26"/>
    </row>
    <row r="11" customFormat="false" ht="34.15" hidden="false" customHeight="true" outlineLevel="0" collapsed="false">
      <c r="A11" s="26"/>
      <c r="B11" s="49" t="s">
        <v>134</v>
      </c>
      <c r="C11" s="36"/>
      <c r="D11" s="36"/>
      <c r="E11" s="34"/>
      <c r="F11" s="26"/>
      <c r="G11" s="26"/>
      <c r="H11" s="26"/>
      <c r="I11" s="26"/>
      <c r="J11" s="26"/>
    </row>
    <row r="12" customFormat="false" ht="34.15" hidden="false" customHeight="true" outlineLevel="0" collapsed="false">
      <c r="A12" s="26"/>
      <c r="B12" s="35" t="s">
        <v>23</v>
      </c>
      <c r="C12" s="36"/>
      <c r="D12" s="36"/>
      <c r="E12" s="33"/>
      <c r="F12" s="26"/>
      <c r="G12" s="26"/>
      <c r="H12" s="26"/>
      <c r="I12" s="26"/>
      <c r="J12" s="26"/>
    </row>
    <row r="13" customFormat="false" ht="34.15" hidden="false" customHeight="true" outlineLevel="0" collapsed="false">
      <c r="A13" s="26"/>
      <c r="B13" s="35" t="s">
        <v>24</v>
      </c>
      <c r="C13" s="36"/>
      <c r="D13" s="36"/>
      <c r="E13" s="33"/>
      <c r="F13" s="26"/>
      <c r="G13" s="26"/>
      <c r="H13" s="26"/>
      <c r="I13" s="26"/>
      <c r="J13" s="26"/>
    </row>
    <row r="14" customFormat="false" ht="34.15" hidden="false" customHeight="true" outlineLevel="0" collapsed="false">
      <c r="A14" s="26"/>
      <c r="B14" s="35" t="s">
        <v>25</v>
      </c>
      <c r="C14" s="36"/>
      <c r="D14" s="36"/>
      <c r="E14" s="33"/>
      <c r="F14" s="26"/>
      <c r="G14" s="26"/>
      <c r="H14" s="26"/>
      <c r="I14" s="26"/>
      <c r="J14" s="26"/>
    </row>
    <row r="15" customFormat="false" ht="34.15" hidden="false" customHeight="true" outlineLevel="0" collapsed="false">
      <c r="A15" s="26"/>
      <c r="B15" s="35" t="s">
        <v>26</v>
      </c>
      <c r="C15" s="36"/>
      <c r="D15" s="36"/>
      <c r="E15" s="33"/>
      <c r="F15" s="26"/>
      <c r="G15" s="26"/>
      <c r="H15" s="26"/>
      <c r="I15" s="26"/>
      <c r="J15" s="26"/>
    </row>
    <row r="16" customFormat="false" ht="14.15" hidden="false" customHeight="true" outlineLevel="0" collapsed="false">
      <c r="A16" s="26"/>
      <c r="B16" s="26"/>
      <c r="C16" s="26"/>
      <c r="D16" s="26"/>
      <c r="E16" s="27"/>
      <c r="F16" s="26"/>
      <c r="G16" s="26"/>
      <c r="H16" s="26"/>
      <c r="I16" s="26"/>
      <c r="J16" s="26"/>
    </row>
    <row r="17" customFormat="false" ht="14.15" hidden="false" customHeight="true" outlineLevel="0" collapsed="false">
      <c r="A17" s="26"/>
      <c r="B17" s="26"/>
      <c r="C17" s="26"/>
      <c r="D17" s="26"/>
      <c r="E17" s="27"/>
      <c r="F17" s="26"/>
      <c r="G17" s="26"/>
      <c r="H17" s="26"/>
      <c r="I17" s="26"/>
      <c r="J17" s="26"/>
    </row>
    <row r="18" customFormat="false" ht="14.15" hidden="false" customHeight="true" outlineLevel="0" collapsed="false">
      <c r="A18" s="26"/>
      <c r="B18" s="37" t="s">
        <v>135</v>
      </c>
      <c r="C18" s="38"/>
      <c r="D18" s="38"/>
      <c r="E18" s="39"/>
      <c r="F18" s="39"/>
      <c r="G18" s="39"/>
      <c r="H18" s="40"/>
      <c r="I18" s="41"/>
      <c r="J18" s="26"/>
    </row>
    <row r="19" customFormat="false" ht="14.15" hidden="false" customHeight="true" outlineLevel="0" collapsed="false">
      <c r="A19" s="26"/>
      <c r="B19" s="42"/>
      <c r="C19" s="42"/>
      <c r="D19" s="42"/>
      <c r="E19" s="27"/>
      <c r="F19" s="27"/>
      <c r="G19" s="27"/>
      <c r="H19" s="28"/>
      <c r="I19" s="26"/>
      <c r="J19" s="26"/>
      <c r="L19" s="14"/>
      <c r="M19" s="14" t="str">
        <f aca="false">IF(G19="Sí","1",IF(G17&lt;0.25,"0","1"))</f>
        <v>0</v>
      </c>
      <c r="N19" s="14"/>
    </row>
    <row r="20" customFormat="false" ht="37.5" hidden="false" customHeight="true" outlineLevel="0" collapsed="false">
      <c r="A20" s="26"/>
      <c r="B20" s="26"/>
      <c r="C20" s="111" t="s">
        <v>136</v>
      </c>
      <c r="D20" s="26"/>
      <c r="E20" s="45" t="s">
        <v>38</v>
      </c>
      <c r="F20" s="46"/>
      <c r="G20" s="45" t="s">
        <v>39</v>
      </c>
      <c r="H20" s="46"/>
      <c r="I20" s="45" t="s">
        <v>30</v>
      </c>
      <c r="J20" s="26"/>
      <c r="L20" s="14"/>
      <c r="M20" s="14"/>
      <c r="N20" s="14"/>
    </row>
    <row r="21" customFormat="false" ht="8.3" hidden="false" customHeight="true" outlineLevel="0" collapsed="false">
      <c r="A21" s="26"/>
      <c r="B21" s="26"/>
      <c r="C21" s="48"/>
      <c r="D21" s="26"/>
      <c r="E21" s="27"/>
      <c r="F21" s="28"/>
      <c r="G21" s="27"/>
      <c r="H21" s="28"/>
      <c r="I21" s="26"/>
      <c r="J21" s="26"/>
      <c r="L21" s="14"/>
      <c r="M21" s="14"/>
      <c r="N21" s="14"/>
    </row>
    <row r="22" customFormat="false" ht="34.15" hidden="false" customHeight="true" outlineLevel="0" collapsed="false">
      <c r="A22" s="26"/>
      <c r="B22" s="49" t="s">
        <v>40</v>
      </c>
      <c r="C22" s="60" t="str">
        <f aca="false">IF(OR(E9="NO",E9=""),"",(IF(E9="SI","VALOR")))</f>
        <v/>
      </c>
      <c r="D22" s="51"/>
      <c r="E22" s="60" t="str">
        <f aca="false">IF(OR(E9="NO",E9=""),"",(IF(E9="SI","VALOR")))</f>
        <v/>
      </c>
      <c r="F22" s="52"/>
      <c r="G22" s="56" t="str">
        <f aca="false">IF(E9="SI",IF(C22&lt;=1,0.63,IF(C22&gt;4,0.7,(0.63+(C22-1)*0.0233))),"")</f>
        <v/>
      </c>
      <c r="H22" s="54"/>
      <c r="I22" s="55" t="str">
        <f aca="false">IF(OR(E22="",E28="si",I80="√"),"~",(IF(E22&gt;G22,("X"),("√"))))</f>
        <v>~</v>
      </c>
      <c r="J22" s="26"/>
      <c r="L22" s="14"/>
      <c r="M22" s="14"/>
      <c r="N22" s="14"/>
    </row>
    <row r="23" customFormat="false" ht="14.15" hidden="false" customHeight="true" outlineLevel="0" collapsed="false">
      <c r="A23" s="26"/>
      <c r="B23" s="26"/>
      <c r="C23" s="112"/>
      <c r="D23" s="26"/>
      <c r="E23" s="46"/>
      <c r="F23" s="46"/>
      <c r="G23" s="46"/>
      <c r="H23" s="46"/>
      <c r="I23" s="46"/>
      <c r="J23" s="26"/>
      <c r="L23" s="14"/>
      <c r="M23" s="14"/>
      <c r="N23" s="14"/>
    </row>
    <row r="24" customFormat="false" ht="14.15" hidden="false" customHeight="true" outlineLevel="0" collapsed="false">
      <c r="A24" s="26"/>
      <c r="B24" s="113" t="s">
        <v>137</v>
      </c>
      <c r="C24" s="114"/>
      <c r="D24" s="36"/>
      <c r="E24" s="115"/>
      <c r="F24" s="115"/>
      <c r="G24" s="115"/>
      <c r="H24" s="115"/>
      <c r="I24" s="115"/>
      <c r="J24" s="26"/>
      <c r="L24" s="14"/>
      <c r="M24" s="14"/>
      <c r="N24" s="14"/>
    </row>
    <row r="25" customFormat="false" ht="14.15" hidden="false" customHeight="true" outlineLevel="0" collapsed="false">
      <c r="A25" s="26"/>
      <c r="B25" s="116"/>
      <c r="C25" s="112"/>
      <c r="D25" s="26"/>
      <c r="E25" s="46"/>
      <c r="F25" s="46"/>
      <c r="G25" s="46"/>
      <c r="H25" s="46"/>
      <c r="I25" s="46"/>
      <c r="J25" s="26"/>
      <c r="L25" s="14"/>
      <c r="M25" s="14"/>
      <c r="N25" s="14"/>
    </row>
    <row r="26" customFormat="false" ht="36.65" hidden="false" customHeight="true" outlineLevel="0" collapsed="false">
      <c r="A26" s="26"/>
      <c r="B26" s="26"/>
      <c r="C26" s="112"/>
      <c r="D26" s="26"/>
      <c r="E26" s="45" t="s">
        <v>100</v>
      </c>
      <c r="F26" s="46"/>
      <c r="G26" s="45" t="s">
        <v>138</v>
      </c>
      <c r="H26" s="45"/>
      <c r="I26" s="45" t="s">
        <v>139</v>
      </c>
      <c r="J26" s="26"/>
      <c r="L26" s="14"/>
      <c r="M26" s="14"/>
      <c r="N26" s="14"/>
    </row>
    <row r="27" customFormat="false" ht="8.3" hidden="false" customHeight="true" outlineLevel="0" collapsed="false">
      <c r="A27" s="26"/>
      <c r="B27" s="26"/>
      <c r="C27" s="112"/>
      <c r="D27" s="26"/>
      <c r="E27" s="46"/>
      <c r="F27" s="46"/>
      <c r="G27" s="46"/>
      <c r="H27" s="46"/>
      <c r="I27" s="46"/>
      <c r="J27" s="26"/>
      <c r="L27" s="14"/>
      <c r="M27" s="14"/>
      <c r="N27" s="14"/>
    </row>
    <row r="28" customFormat="false" ht="35.8" hidden="false" customHeight="true" outlineLevel="0" collapsed="false">
      <c r="A28" s="26"/>
      <c r="B28" s="49" t="s">
        <v>140</v>
      </c>
      <c r="C28" s="117"/>
      <c r="D28" s="117"/>
      <c r="E28" s="69"/>
      <c r="F28" s="118"/>
      <c r="G28" s="119"/>
      <c r="H28" s="119"/>
      <c r="I28" s="119"/>
      <c r="J28" s="26"/>
      <c r="L28" s="14"/>
      <c r="M28" s="14"/>
      <c r="N28" s="14"/>
    </row>
    <row r="29" customFormat="false" ht="14.15" hidden="false" customHeight="true" outlineLevel="0" collapsed="false">
      <c r="A29" s="26"/>
      <c r="B29" s="116"/>
      <c r="C29" s="58"/>
      <c r="D29" s="58"/>
      <c r="E29" s="112"/>
      <c r="F29" s="112"/>
      <c r="G29" s="112"/>
      <c r="H29" s="28"/>
      <c r="I29" s="26"/>
      <c r="J29" s="26"/>
      <c r="L29" s="14"/>
      <c r="M29" s="14"/>
      <c r="N29" s="14"/>
    </row>
    <row r="30" customFormat="false" ht="36.65" hidden="false" customHeight="true" outlineLevel="0" collapsed="false">
      <c r="A30" s="26"/>
      <c r="B30" s="120" t="s">
        <v>141</v>
      </c>
      <c r="C30" s="121"/>
      <c r="D30" s="72"/>
      <c r="E30" s="45" t="s">
        <v>142</v>
      </c>
      <c r="F30" s="46"/>
      <c r="G30" s="45" t="s">
        <v>143</v>
      </c>
      <c r="H30" s="46"/>
      <c r="I30" s="45" t="s">
        <v>30</v>
      </c>
      <c r="J30" s="26"/>
      <c r="L30" s="14"/>
      <c r="M30" s="14"/>
      <c r="N30" s="14"/>
    </row>
    <row r="31" customFormat="false" ht="14.15" hidden="false" customHeight="true" outlineLevel="0" collapsed="false">
      <c r="A31" s="26"/>
      <c r="B31" s="122" t="s">
        <v>144</v>
      </c>
      <c r="C31" s="26"/>
      <c r="D31" s="26"/>
      <c r="E31" s="27"/>
      <c r="F31" s="28"/>
      <c r="G31" s="27"/>
      <c r="H31" s="28"/>
      <c r="I31" s="26"/>
      <c r="J31" s="26"/>
      <c r="L31" s="14"/>
      <c r="M31" s="14"/>
      <c r="N31" s="14"/>
    </row>
    <row r="32" customFormat="false" ht="34.15" hidden="false" customHeight="true" outlineLevel="0" collapsed="false">
      <c r="A32" s="26"/>
      <c r="B32" s="123" t="s">
        <v>145</v>
      </c>
      <c r="C32" s="124"/>
      <c r="D32" s="123"/>
      <c r="E32" s="60"/>
      <c r="F32" s="52"/>
      <c r="G32" s="53" t="str">
        <f aca="false">IF(AND(E9="SI",E28="SI"),2.85,"")</f>
        <v/>
      </c>
      <c r="H32" s="54"/>
      <c r="I32" s="55" t="str">
        <f aca="false">IF(E32="","~",(IF(E32&lt;G32,("X"),("√"))))</f>
        <v>~</v>
      </c>
      <c r="J32" s="26"/>
      <c r="L32" s="14"/>
      <c r="M32" s="14"/>
      <c r="N32" s="14"/>
    </row>
    <row r="33" customFormat="false" ht="6.5" hidden="false" customHeight="true" outlineLevel="0" collapsed="false">
      <c r="A33" s="26"/>
      <c r="B33" s="26"/>
      <c r="C33" s="26"/>
      <c r="D33" s="26"/>
      <c r="E33" s="125"/>
      <c r="F33" s="27"/>
      <c r="G33" s="126"/>
      <c r="H33" s="28"/>
      <c r="I33" s="26"/>
      <c r="J33" s="26"/>
      <c r="L33" s="14"/>
      <c r="M33" s="14"/>
      <c r="N33" s="14"/>
    </row>
    <row r="34" customFormat="false" ht="34" hidden="false" customHeight="true" outlineLevel="0" collapsed="false">
      <c r="A34" s="26"/>
      <c r="B34" s="123" t="s">
        <v>146</v>
      </c>
      <c r="C34" s="124"/>
      <c r="D34" s="123"/>
      <c r="E34" s="60"/>
      <c r="F34" s="52"/>
      <c r="G34" s="53" t="str">
        <f aca="false">IF(AND(E9="SI",E28="SI"),2.85,"")</f>
        <v/>
      </c>
      <c r="H34" s="54"/>
      <c r="I34" s="55" t="str">
        <f aca="false">IF(E34="","~",(IF(E34&lt;G34,("X"),("√"))))</f>
        <v>~</v>
      </c>
      <c r="J34" s="26"/>
      <c r="L34" s="14"/>
      <c r="M34" s="14"/>
      <c r="N34" s="14"/>
    </row>
    <row r="35" customFormat="false" ht="6.5" hidden="false" customHeight="true" outlineLevel="0" collapsed="false">
      <c r="A35" s="26"/>
      <c r="B35" s="26"/>
      <c r="C35" s="26"/>
      <c r="D35" s="26"/>
      <c r="E35" s="125"/>
      <c r="F35" s="27"/>
      <c r="G35" s="126"/>
      <c r="H35" s="28"/>
      <c r="I35" s="26"/>
      <c r="J35" s="26"/>
      <c r="L35" s="14"/>
      <c r="M35" s="14"/>
      <c r="N35" s="14"/>
    </row>
    <row r="36" customFormat="false" ht="34" hidden="false" customHeight="true" outlineLevel="0" collapsed="false">
      <c r="A36" s="26"/>
      <c r="B36" s="123" t="s">
        <v>147</v>
      </c>
      <c r="C36" s="124"/>
      <c r="D36" s="123"/>
      <c r="E36" s="60"/>
      <c r="F36" s="52"/>
      <c r="G36" s="53" t="str">
        <f aca="false">IF(AND(E9="SI",E28="SI"),2.85,"")</f>
        <v/>
      </c>
      <c r="H36" s="54"/>
      <c r="I36" s="55" t="str">
        <f aca="false">IF(E36="","~",(IF(E36&lt;G36,("X"),("√"))))</f>
        <v>~</v>
      </c>
      <c r="J36" s="26"/>
      <c r="L36" s="14"/>
      <c r="M36" s="14"/>
      <c r="N36" s="14"/>
    </row>
    <row r="37" customFormat="false" ht="6.5" hidden="false" customHeight="true" outlineLevel="0" collapsed="false">
      <c r="A37" s="26"/>
      <c r="B37" s="26"/>
      <c r="C37" s="26"/>
      <c r="D37" s="26"/>
      <c r="E37" s="125"/>
      <c r="F37" s="27"/>
      <c r="G37" s="126"/>
      <c r="H37" s="28"/>
      <c r="I37" s="26"/>
      <c r="J37" s="26"/>
      <c r="L37" s="14"/>
      <c r="M37" s="14"/>
      <c r="N37" s="14"/>
    </row>
    <row r="38" customFormat="false" ht="34" hidden="false" customHeight="true" outlineLevel="0" collapsed="false">
      <c r="A38" s="26"/>
      <c r="B38" s="123" t="s">
        <v>148</v>
      </c>
      <c r="C38" s="124"/>
      <c r="D38" s="123"/>
      <c r="E38" s="60"/>
      <c r="F38" s="52"/>
      <c r="G38" s="53" t="str">
        <f aca="false">IF(AND(E9="SI",E28="SI"),2.85,"")</f>
        <v/>
      </c>
      <c r="H38" s="54"/>
      <c r="I38" s="55" t="str">
        <f aca="false">IF(E38="","~",(IF(E38&lt;G38,("X"),("√"))))</f>
        <v>~</v>
      </c>
      <c r="J38" s="26"/>
      <c r="L38" s="14"/>
      <c r="M38" s="14"/>
      <c r="N38" s="14"/>
    </row>
    <row r="39" customFormat="false" ht="6.5" hidden="false" customHeight="true" outlineLevel="0" collapsed="false">
      <c r="A39" s="26"/>
      <c r="B39" s="123"/>
      <c r="C39" s="123"/>
      <c r="D39" s="123"/>
      <c r="E39" s="127"/>
      <c r="F39" s="27"/>
      <c r="G39" s="126"/>
      <c r="H39" s="28"/>
      <c r="I39" s="81"/>
      <c r="J39" s="26"/>
      <c r="L39" s="14"/>
      <c r="M39" s="14"/>
      <c r="N39" s="14"/>
    </row>
    <row r="40" customFormat="false" ht="34" hidden="false" customHeight="true" outlineLevel="0" collapsed="false">
      <c r="A40" s="26"/>
      <c r="B40" s="123" t="s">
        <v>149</v>
      </c>
      <c r="C40" s="124"/>
      <c r="D40" s="123"/>
      <c r="E40" s="60"/>
      <c r="F40" s="52"/>
      <c r="G40" s="53" t="str">
        <f aca="false">IF(AND(E9="SI",E28="SI"),2.85,"")</f>
        <v/>
      </c>
      <c r="H40" s="54"/>
      <c r="I40" s="55" t="str">
        <f aca="false">IF(E40="","~",(IF(E40&lt;G40,("X"),("√"))))</f>
        <v>~</v>
      </c>
      <c r="J40" s="26"/>
      <c r="L40" s="14"/>
      <c r="M40" s="14"/>
      <c r="N40" s="14"/>
    </row>
    <row r="41" customFormat="false" ht="6.5" hidden="false" customHeight="true" outlineLevel="0" collapsed="false">
      <c r="A41" s="26"/>
      <c r="B41" s="26"/>
      <c r="C41" s="26"/>
      <c r="D41" s="26"/>
      <c r="E41" s="125"/>
      <c r="F41" s="27"/>
      <c r="G41" s="27"/>
      <c r="H41" s="28"/>
      <c r="I41" s="26"/>
      <c r="J41" s="26"/>
      <c r="L41" s="14"/>
      <c r="M41" s="14"/>
      <c r="N41" s="14"/>
    </row>
    <row r="42" customFormat="false" ht="34" hidden="false" customHeight="true" outlineLevel="0" collapsed="false">
      <c r="A42" s="26"/>
      <c r="B42" s="123" t="s">
        <v>150</v>
      </c>
      <c r="C42" s="124"/>
      <c r="D42" s="123"/>
      <c r="E42" s="60"/>
      <c r="F42" s="52"/>
      <c r="G42" s="53" t="str">
        <f aca="false">IF(AND(E9="SI",E28="SI"),2.85,"")</f>
        <v/>
      </c>
      <c r="H42" s="54"/>
      <c r="I42" s="55" t="str">
        <f aca="false">IF(E42="","~",(IF(E42&lt;G42,("X"),("√"))))</f>
        <v>~</v>
      </c>
      <c r="J42" s="26"/>
      <c r="L42" s="14"/>
      <c r="M42" s="14"/>
      <c r="N42" s="14"/>
    </row>
    <row r="43" customFormat="false" ht="6.5" hidden="false" customHeight="true" outlineLevel="0" collapsed="false">
      <c r="A43" s="26"/>
      <c r="B43" s="26"/>
      <c r="C43" s="26"/>
      <c r="D43" s="26"/>
      <c r="E43" s="125"/>
      <c r="F43" s="27"/>
      <c r="G43" s="27"/>
      <c r="H43" s="28"/>
      <c r="I43" s="26"/>
      <c r="J43" s="26"/>
      <c r="L43" s="14"/>
      <c r="M43" s="14"/>
      <c r="N43" s="14"/>
    </row>
    <row r="44" customFormat="false" ht="34" hidden="false" customHeight="true" outlineLevel="0" collapsed="false">
      <c r="A44" s="26"/>
      <c r="B44" s="123" t="s">
        <v>151</v>
      </c>
      <c r="C44" s="124"/>
      <c r="D44" s="123"/>
      <c r="E44" s="60"/>
      <c r="F44" s="52"/>
      <c r="G44" s="53" t="str">
        <f aca="false">IF(AND(E9="SI",E28="SI"),2.85,"")</f>
        <v/>
      </c>
      <c r="H44" s="54"/>
      <c r="I44" s="55" t="str">
        <f aca="false">IF(E44="","~",(IF(E44&lt;G44,("X"),("√"))))</f>
        <v>~</v>
      </c>
      <c r="J44" s="26"/>
      <c r="L44" s="14"/>
      <c r="M44" s="14"/>
      <c r="N44" s="14"/>
    </row>
    <row r="45" customFormat="false" ht="6.5" hidden="false" customHeight="true" outlineLevel="0" collapsed="false">
      <c r="A45" s="26"/>
      <c r="B45" s="26"/>
      <c r="C45" s="26"/>
      <c r="D45" s="26"/>
      <c r="E45" s="125"/>
      <c r="F45" s="27"/>
      <c r="G45" s="27"/>
      <c r="H45" s="28"/>
      <c r="I45" s="26"/>
      <c r="J45" s="26"/>
      <c r="L45" s="14"/>
      <c r="M45" s="14"/>
      <c r="N45" s="14"/>
    </row>
    <row r="46" customFormat="false" ht="34" hidden="false" customHeight="true" outlineLevel="0" collapsed="false">
      <c r="A46" s="26"/>
      <c r="B46" s="123" t="s">
        <v>152</v>
      </c>
      <c r="C46" s="124"/>
      <c r="D46" s="123"/>
      <c r="E46" s="60"/>
      <c r="F46" s="52"/>
      <c r="G46" s="53" t="str">
        <f aca="false">IF(AND(E9="SI",E28="SI"),2.85,"")</f>
        <v/>
      </c>
      <c r="H46" s="54"/>
      <c r="I46" s="55" t="str">
        <f aca="false">IF(E46="","~",(IF(E46&lt;G46,("X"),("√"))))</f>
        <v>~</v>
      </c>
      <c r="J46" s="26"/>
      <c r="L46" s="14"/>
      <c r="M46" s="14"/>
      <c r="N46" s="14"/>
    </row>
    <row r="47" customFormat="false" ht="6.5" hidden="false" customHeight="true" outlineLevel="0" collapsed="false">
      <c r="A47" s="26"/>
      <c r="B47" s="123"/>
      <c r="C47" s="123"/>
      <c r="D47" s="123"/>
      <c r="E47" s="127"/>
      <c r="F47" s="27"/>
      <c r="G47" s="126"/>
      <c r="H47" s="28"/>
      <c r="I47" s="81"/>
      <c r="J47" s="26"/>
      <c r="L47" s="14"/>
      <c r="M47" s="14"/>
      <c r="N47" s="14"/>
    </row>
    <row r="48" customFormat="false" ht="34.5" hidden="false" customHeight="true" outlineLevel="0" collapsed="false">
      <c r="A48" s="26"/>
      <c r="B48" s="128" t="s">
        <v>153</v>
      </c>
      <c r="C48" s="124" t="s">
        <v>154</v>
      </c>
      <c r="D48" s="123"/>
      <c r="E48" s="60"/>
      <c r="F48" s="52"/>
      <c r="G48" s="53" t="str">
        <f aca="false">IF(AND(E9="SI",E28="SI"),2.85,"")</f>
        <v/>
      </c>
      <c r="H48" s="54"/>
      <c r="I48" s="55" t="str">
        <f aca="false">IF(E48="","~",(IF(E48&lt;G48,("X"),("√"))))</f>
        <v>~</v>
      </c>
      <c r="J48" s="26"/>
      <c r="L48" s="14"/>
      <c r="M48" s="14"/>
      <c r="N48" s="14"/>
    </row>
    <row r="49" customFormat="false" ht="6.5" hidden="false" customHeight="true" outlineLevel="0" collapsed="false">
      <c r="A49" s="26"/>
      <c r="B49" s="26"/>
      <c r="C49" s="26"/>
      <c r="D49" s="26"/>
      <c r="E49" s="125"/>
      <c r="F49" s="27"/>
      <c r="G49" s="27"/>
      <c r="H49" s="28"/>
      <c r="I49" s="26"/>
      <c r="J49" s="26"/>
      <c r="L49" s="14"/>
      <c r="M49" s="14"/>
      <c r="N49" s="14"/>
    </row>
    <row r="50" customFormat="false" ht="33.75" hidden="false" customHeight="true" outlineLevel="0" collapsed="false">
      <c r="A50" s="26"/>
      <c r="B50" s="128" t="s">
        <v>155</v>
      </c>
      <c r="C50" s="124"/>
      <c r="D50" s="123"/>
      <c r="E50" s="60"/>
      <c r="F50" s="52"/>
      <c r="G50" s="53" t="str">
        <f aca="false">IF(AND(E9="SI",E28="SI"),2.85,"")</f>
        <v/>
      </c>
      <c r="H50" s="54"/>
      <c r="I50" s="55" t="str">
        <f aca="false">IF(E50="","~",(IF(E50&lt;G50,("X"),("√"))))</f>
        <v>~</v>
      </c>
      <c r="J50" s="26"/>
      <c r="L50" s="14"/>
      <c r="M50" s="14"/>
      <c r="N50" s="14"/>
    </row>
    <row r="51" customFormat="false" ht="7.5" hidden="false" customHeight="true" outlineLevel="0" collapsed="false">
      <c r="A51" s="26"/>
      <c r="B51" s="26"/>
      <c r="C51" s="26"/>
      <c r="D51" s="26"/>
      <c r="E51" s="125"/>
      <c r="F51" s="27"/>
      <c r="G51" s="27"/>
      <c r="H51" s="28"/>
      <c r="I51" s="26"/>
      <c r="J51" s="26"/>
      <c r="L51" s="14"/>
      <c r="M51" s="14"/>
      <c r="N51" s="14"/>
    </row>
    <row r="52" customFormat="false" ht="33.75" hidden="false" customHeight="true" outlineLevel="0" collapsed="false">
      <c r="A52" s="26"/>
      <c r="B52" s="128" t="s">
        <v>156</v>
      </c>
      <c r="C52" s="124"/>
      <c r="D52" s="123"/>
      <c r="E52" s="60"/>
      <c r="F52" s="52"/>
      <c r="G52" s="53" t="str">
        <f aca="false">IF(AND(E9="SI",E28="SI"),2.85,"")</f>
        <v/>
      </c>
      <c r="H52" s="54"/>
      <c r="I52" s="55" t="str">
        <f aca="false">IF(E52="","~",(IF(E52&lt;G52,("X"),("√"))))</f>
        <v>~</v>
      </c>
      <c r="J52" s="26"/>
      <c r="L52" s="14"/>
      <c r="M52" s="14"/>
      <c r="N52" s="14"/>
    </row>
    <row r="53" customFormat="false" ht="7.5" hidden="false" customHeight="true" outlineLevel="0" collapsed="false">
      <c r="A53" s="26"/>
      <c r="B53" s="26"/>
      <c r="C53" s="26"/>
      <c r="D53" s="26"/>
      <c r="E53" s="125"/>
      <c r="F53" s="27"/>
      <c r="G53" s="27"/>
      <c r="H53" s="28"/>
      <c r="I53" s="26"/>
      <c r="J53" s="26"/>
      <c r="L53" s="14"/>
      <c r="M53" s="14"/>
      <c r="N53" s="14"/>
    </row>
    <row r="54" customFormat="false" ht="34.5" hidden="false" customHeight="true" outlineLevel="0" collapsed="false">
      <c r="A54" s="26"/>
      <c r="B54" s="128" t="s">
        <v>157</v>
      </c>
      <c r="C54" s="124"/>
      <c r="D54" s="123"/>
      <c r="E54" s="60"/>
      <c r="F54" s="52"/>
      <c r="G54" s="53" t="str">
        <f aca="false">IF(AND(E9="SI",E28="SI"),2.85,"")</f>
        <v/>
      </c>
      <c r="H54" s="54"/>
      <c r="I54" s="55" t="str">
        <f aca="false">IF(E54="","~",(IF(E54&lt;G54,("X"),("√"))))</f>
        <v>~</v>
      </c>
      <c r="J54" s="26"/>
      <c r="L54" s="14"/>
      <c r="M54" s="14"/>
      <c r="N54" s="14"/>
    </row>
    <row r="55" customFormat="false" ht="7.5" hidden="false" customHeight="true" outlineLevel="0" collapsed="false">
      <c r="A55" s="26"/>
      <c r="B55" s="123"/>
      <c r="C55" s="123"/>
      <c r="D55" s="123"/>
      <c r="E55" s="127"/>
      <c r="F55" s="27"/>
      <c r="G55" s="126"/>
      <c r="H55" s="28"/>
      <c r="I55" s="81"/>
      <c r="J55" s="26"/>
      <c r="L55" s="14"/>
      <c r="M55" s="14"/>
      <c r="N55" s="14"/>
    </row>
    <row r="56" customFormat="false" ht="34" hidden="false" customHeight="true" outlineLevel="0" collapsed="false">
      <c r="A56" s="26"/>
      <c r="B56" s="123" t="s">
        <v>158</v>
      </c>
      <c r="C56" s="124"/>
      <c r="D56" s="123"/>
      <c r="E56" s="60"/>
      <c r="F56" s="52"/>
      <c r="G56" s="53" t="str">
        <f aca="false">IF(AND(E9="SI",E28="SI"),3.4,"")</f>
        <v/>
      </c>
      <c r="H56" s="54"/>
      <c r="I56" s="55" t="str">
        <f aca="false">IF(E56="","~",(IF(E56&lt;G56,("X"),("√"))))</f>
        <v>~</v>
      </c>
      <c r="J56" s="26"/>
      <c r="L56" s="14"/>
      <c r="M56" s="14"/>
      <c r="N56" s="14"/>
    </row>
    <row r="57" customFormat="false" ht="6.5" hidden="false" customHeight="true" outlineLevel="0" collapsed="false">
      <c r="A57" s="26"/>
      <c r="B57" s="26"/>
      <c r="C57" s="26"/>
      <c r="D57" s="26"/>
      <c r="E57" s="125"/>
      <c r="F57" s="27"/>
      <c r="G57" s="27"/>
      <c r="H57" s="28"/>
      <c r="I57" s="26"/>
      <c r="J57" s="26"/>
      <c r="L57" s="14"/>
      <c r="M57" s="14"/>
      <c r="N57" s="14"/>
    </row>
    <row r="58" customFormat="false" ht="34" hidden="false" customHeight="true" outlineLevel="0" collapsed="false">
      <c r="A58" s="26"/>
      <c r="B58" s="123" t="s">
        <v>159</v>
      </c>
      <c r="C58" s="124"/>
      <c r="D58" s="123"/>
      <c r="E58" s="60"/>
      <c r="F58" s="52"/>
      <c r="G58" s="53" t="str">
        <f aca="false">IF(AND(E9="SI",E28="SI"),3.4,"")</f>
        <v/>
      </c>
      <c r="H58" s="54"/>
      <c r="I58" s="55" t="str">
        <f aca="false">IF(E58="","~",(IF(E58&lt;G58,("X"),("√"))))</f>
        <v>~</v>
      </c>
      <c r="J58" s="26"/>
      <c r="L58" s="14"/>
      <c r="M58" s="14"/>
      <c r="N58" s="14"/>
    </row>
    <row r="59" customFormat="false" ht="6.5" hidden="false" customHeight="true" outlineLevel="0" collapsed="false">
      <c r="A59" s="26"/>
      <c r="B59" s="26"/>
      <c r="C59" s="26"/>
      <c r="D59" s="26"/>
      <c r="E59" s="125"/>
      <c r="F59" s="27"/>
      <c r="G59" s="27"/>
      <c r="H59" s="28"/>
      <c r="I59" s="26"/>
      <c r="J59" s="26"/>
      <c r="L59" s="14"/>
      <c r="M59" s="14"/>
      <c r="N59" s="14"/>
    </row>
    <row r="60" customFormat="false" ht="34" hidden="false" customHeight="true" outlineLevel="0" collapsed="false">
      <c r="A60" s="26"/>
      <c r="B60" s="123" t="s">
        <v>160</v>
      </c>
      <c r="C60" s="124"/>
      <c r="D60" s="123"/>
      <c r="E60" s="60"/>
      <c r="F60" s="52"/>
      <c r="G60" s="53" t="str">
        <f aca="false">IF(AND(E9="SI",E28="SI"),3.4,"")</f>
        <v/>
      </c>
      <c r="H60" s="54"/>
      <c r="I60" s="55" t="str">
        <f aca="false">IF(E60="","~",(IF(E60&lt;G60,("X"),("√"))))</f>
        <v>~</v>
      </c>
      <c r="J60" s="26"/>
      <c r="L60" s="14"/>
      <c r="M60" s="14"/>
      <c r="N60" s="14"/>
    </row>
    <row r="61" customFormat="false" ht="6.5" hidden="false" customHeight="true" outlineLevel="0" collapsed="false">
      <c r="A61" s="26"/>
      <c r="B61" s="26"/>
      <c r="C61" s="26"/>
      <c r="D61" s="26"/>
      <c r="E61" s="125"/>
      <c r="F61" s="27"/>
      <c r="G61" s="27"/>
      <c r="H61" s="28"/>
      <c r="I61" s="26"/>
      <c r="J61" s="26"/>
      <c r="L61" s="14"/>
      <c r="M61" s="14"/>
      <c r="N61" s="14"/>
    </row>
    <row r="62" customFormat="false" ht="34" hidden="false" customHeight="true" outlineLevel="0" collapsed="false">
      <c r="A62" s="26"/>
      <c r="B62" s="123" t="s">
        <v>161</v>
      </c>
      <c r="C62" s="124"/>
      <c r="D62" s="123"/>
      <c r="E62" s="60"/>
      <c r="F62" s="52"/>
      <c r="G62" s="53" t="str">
        <f aca="false">IF(AND(E9="SI",E28="SI"),3.4,"")</f>
        <v/>
      </c>
      <c r="H62" s="54"/>
      <c r="I62" s="55" t="str">
        <f aca="false">IF(E62="","~",(IF(E62&lt;G62,("X"),("√"))))</f>
        <v>~</v>
      </c>
      <c r="J62" s="26"/>
      <c r="L62" s="14"/>
      <c r="M62" s="14"/>
      <c r="N62" s="14"/>
    </row>
    <row r="63" customFormat="false" ht="14.2" hidden="false" customHeight="true" outlineLevel="0" collapsed="false">
      <c r="A63" s="26"/>
      <c r="B63" s="123"/>
      <c r="C63" s="123"/>
      <c r="D63" s="123"/>
      <c r="E63" s="26"/>
      <c r="F63" s="27"/>
      <c r="G63" s="76"/>
      <c r="H63" s="28"/>
      <c r="I63" s="81"/>
      <c r="J63" s="26"/>
      <c r="L63" s="14"/>
      <c r="M63" s="14"/>
      <c r="N63" s="14"/>
    </row>
    <row r="64" customFormat="false" ht="14.15" hidden="false" customHeight="true" outlineLevel="0" collapsed="false">
      <c r="A64" s="26"/>
      <c r="B64" s="26"/>
      <c r="C64" s="26"/>
      <c r="D64" s="26"/>
      <c r="E64" s="27"/>
      <c r="F64" s="27"/>
      <c r="G64" s="27"/>
      <c r="H64" s="28"/>
      <c r="I64" s="26"/>
      <c r="J64" s="26"/>
      <c r="L64" s="14"/>
      <c r="M64" s="14"/>
      <c r="N64" s="14"/>
    </row>
    <row r="65" customFormat="false" ht="34.15" hidden="false" customHeight="true" outlineLevel="0" collapsed="false">
      <c r="A65" s="26"/>
      <c r="B65" s="120" t="s">
        <v>162</v>
      </c>
      <c r="C65" s="121"/>
      <c r="D65" s="72"/>
      <c r="E65" s="45" t="s">
        <v>41</v>
      </c>
      <c r="F65" s="46"/>
      <c r="G65" s="45" t="s">
        <v>163</v>
      </c>
      <c r="H65" s="46"/>
      <c r="I65" s="45" t="s">
        <v>30</v>
      </c>
      <c r="J65" s="26"/>
      <c r="L65" s="14"/>
      <c r="M65" s="14"/>
      <c r="N65" s="14"/>
    </row>
    <row r="66" customFormat="false" ht="8.3" hidden="false" customHeight="true" outlineLevel="0" collapsed="false">
      <c r="A66" s="26"/>
      <c r="B66" s="123"/>
      <c r="C66" s="123"/>
      <c r="D66" s="123"/>
      <c r="E66" s="129"/>
      <c r="F66" s="27"/>
      <c r="G66" s="76"/>
      <c r="H66" s="28"/>
      <c r="I66" s="81"/>
      <c r="J66" s="26"/>
      <c r="L66" s="14"/>
      <c r="M66" s="14"/>
      <c r="N66" s="14"/>
    </row>
    <row r="67" customFormat="false" ht="34" hidden="false" customHeight="true" outlineLevel="0" collapsed="false">
      <c r="A67" s="26"/>
      <c r="B67" s="123" t="s">
        <v>164</v>
      </c>
      <c r="C67" s="124"/>
      <c r="D67" s="123"/>
      <c r="E67" s="60"/>
      <c r="F67" s="52"/>
      <c r="G67" s="53" t="str">
        <f aca="false">IF(AND(E9="SI",E28="SI"),1.8,"")</f>
        <v/>
      </c>
      <c r="H67" s="54"/>
      <c r="I67" s="55" t="str">
        <f aca="false">IF(E67="","~",(IF(E67&gt;G67,("X"),("√"))))</f>
        <v>~</v>
      </c>
      <c r="J67" s="26"/>
      <c r="L67" s="14"/>
      <c r="M67" s="14"/>
      <c r="N67" s="14"/>
    </row>
    <row r="68" customFormat="false" ht="6.5" hidden="false" customHeight="true" outlineLevel="0" collapsed="false">
      <c r="A68" s="26"/>
      <c r="B68" s="26"/>
      <c r="C68" s="26"/>
      <c r="D68" s="26"/>
      <c r="E68" s="125"/>
      <c r="F68" s="27"/>
      <c r="G68" s="27"/>
      <c r="H68" s="28"/>
      <c r="I68" s="26"/>
      <c r="J68" s="26"/>
      <c r="L68" s="14"/>
      <c r="M68" s="14"/>
      <c r="N68" s="14"/>
    </row>
    <row r="69" customFormat="false" ht="34" hidden="false" customHeight="true" outlineLevel="0" collapsed="false">
      <c r="A69" s="26"/>
      <c r="B69" s="123" t="s">
        <v>165</v>
      </c>
      <c r="C69" s="124"/>
      <c r="D69" s="123"/>
      <c r="E69" s="60"/>
      <c r="F69" s="52"/>
      <c r="G69" s="53" t="str">
        <f aca="false">IF(AND(E9="SI",E28="SI"),1.8,"")</f>
        <v/>
      </c>
      <c r="H69" s="54"/>
      <c r="I69" s="55" t="str">
        <f aca="false">IF(E69="","~",(IF(E69&gt;G69,("X"),("√"))))</f>
        <v>~</v>
      </c>
      <c r="J69" s="26"/>
      <c r="L69" s="14"/>
      <c r="M69" s="14"/>
      <c r="N69" s="14"/>
    </row>
    <row r="70" customFormat="false" ht="6.5" hidden="false" customHeight="true" outlineLevel="0" collapsed="false">
      <c r="A70" s="26"/>
      <c r="B70" s="26"/>
      <c r="C70" s="26"/>
      <c r="D70" s="26"/>
      <c r="E70" s="125"/>
      <c r="F70" s="27"/>
      <c r="G70" s="27"/>
      <c r="H70" s="28"/>
      <c r="I70" s="26"/>
      <c r="J70" s="26"/>
      <c r="L70" s="14"/>
      <c r="M70" s="14"/>
      <c r="N70" s="14"/>
    </row>
    <row r="71" customFormat="false" ht="34" hidden="false" customHeight="true" outlineLevel="0" collapsed="false">
      <c r="A71" s="26"/>
      <c r="B71" s="123" t="s">
        <v>166</v>
      </c>
      <c r="C71" s="124"/>
      <c r="D71" s="123"/>
      <c r="E71" s="60"/>
      <c r="F71" s="52"/>
      <c r="G71" s="53" t="str">
        <f aca="false">IF(AND(E9="SI",E28="SI"),1.8,"")</f>
        <v/>
      </c>
      <c r="H71" s="54"/>
      <c r="I71" s="55" t="str">
        <f aca="false">IF(E71="","~",(IF(E71&gt;G71,("X"),("√"))))</f>
        <v>~</v>
      </c>
      <c r="J71" s="26"/>
      <c r="L71" s="14"/>
      <c r="M71" s="14"/>
      <c r="N71" s="14"/>
    </row>
    <row r="72" customFormat="false" ht="6.5" hidden="false" customHeight="true" outlineLevel="0" collapsed="false">
      <c r="A72" s="26"/>
      <c r="B72" s="26"/>
      <c r="C72" s="26"/>
      <c r="D72" s="26"/>
      <c r="E72" s="125"/>
      <c r="F72" s="27"/>
      <c r="G72" s="27"/>
      <c r="H72" s="28"/>
      <c r="I72" s="26"/>
      <c r="J72" s="26"/>
      <c r="L72" s="14"/>
      <c r="M72" s="14"/>
      <c r="N72" s="14"/>
    </row>
    <row r="73" customFormat="false" ht="34" hidden="false" customHeight="true" outlineLevel="0" collapsed="false">
      <c r="A73" s="26"/>
      <c r="B73" s="123" t="s">
        <v>167</v>
      </c>
      <c r="C73" s="124"/>
      <c r="D73" s="123"/>
      <c r="E73" s="60"/>
      <c r="F73" s="52"/>
      <c r="G73" s="53" t="str">
        <f aca="false">IF(AND(E9="SI",E28="SI"),1.8,"")</f>
        <v/>
      </c>
      <c r="H73" s="54"/>
      <c r="I73" s="55" t="str">
        <f aca="false">IF(E73="","~",(IF(E73&gt;G73,("X"),("√"))))</f>
        <v>~</v>
      </c>
      <c r="J73" s="26"/>
      <c r="L73" s="14"/>
      <c r="M73" s="14"/>
      <c r="N73" s="14"/>
    </row>
    <row r="74" customFormat="false" ht="14.15" hidden="false" customHeight="true" outlineLevel="0" collapsed="false">
      <c r="A74" s="26"/>
      <c r="B74" s="48"/>
      <c r="C74" s="48"/>
      <c r="D74" s="48"/>
      <c r="E74" s="27"/>
      <c r="F74" s="28"/>
      <c r="G74" s="27"/>
      <c r="H74" s="28"/>
      <c r="I74" s="26"/>
      <c r="J74" s="26"/>
    </row>
    <row r="75" customFormat="false" ht="14.15" hidden="false" customHeight="true" outlineLevel="0" collapsed="false">
      <c r="A75" s="26"/>
      <c r="B75" s="48"/>
      <c r="C75" s="48"/>
      <c r="D75" s="48"/>
      <c r="E75" s="27"/>
      <c r="F75" s="28"/>
      <c r="G75" s="27"/>
      <c r="H75" s="28"/>
      <c r="I75" s="26"/>
      <c r="J75" s="26"/>
    </row>
    <row r="76" customFormat="false" ht="28.3" hidden="false" customHeight="true" outlineLevel="0" collapsed="false">
      <c r="A76" s="26"/>
      <c r="B76" s="37" t="s">
        <v>168</v>
      </c>
      <c r="C76" s="38"/>
      <c r="D76" s="38"/>
      <c r="E76" s="39"/>
      <c r="F76" s="39"/>
      <c r="G76" s="39"/>
      <c r="H76" s="40"/>
      <c r="I76" s="41"/>
      <c r="J76" s="26"/>
    </row>
    <row r="77" customFormat="false" ht="13.8" hidden="false" customHeight="false" outlineLevel="0" collapsed="false">
      <c r="A77" s="26"/>
      <c r="B77" s="130"/>
      <c r="C77" s="130"/>
      <c r="D77" s="130"/>
      <c r="E77" s="27"/>
      <c r="F77" s="27"/>
      <c r="G77" s="27"/>
      <c r="H77" s="28"/>
      <c r="I77" s="26"/>
      <c r="J77" s="26"/>
    </row>
    <row r="78" customFormat="false" ht="36" hidden="false" customHeight="false" outlineLevel="0" collapsed="false">
      <c r="A78" s="26"/>
      <c r="B78" s="26"/>
      <c r="C78" s="112"/>
      <c r="D78" s="26"/>
      <c r="E78" s="45" t="s">
        <v>169</v>
      </c>
      <c r="F78" s="46"/>
      <c r="G78" s="45" t="s">
        <v>170</v>
      </c>
      <c r="H78" s="46"/>
      <c r="I78" s="45" t="s">
        <v>30</v>
      </c>
      <c r="J78" s="26"/>
    </row>
    <row r="79" customFormat="false" ht="8.3" hidden="false" customHeight="true" outlineLevel="0" collapsed="false">
      <c r="A79" s="26"/>
      <c r="B79" s="26"/>
      <c r="C79" s="112"/>
      <c r="D79" s="26"/>
      <c r="E79" s="46"/>
      <c r="F79" s="46"/>
      <c r="G79" s="46"/>
      <c r="H79" s="46"/>
      <c r="I79" s="46"/>
      <c r="J79" s="26"/>
    </row>
    <row r="80" customFormat="false" ht="33.85" hidden="false" customHeight="false" outlineLevel="0" collapsed="false">
      <c r="A80" s="26"/>
      <c r="B80" s="49" t="s">
        <v>171</v>
      </c>
      <c r="C80" s="117"/>
      <c r="D80" s="117"/>
      <c r="E80" s="60"/>
      <c r="F80" s="131"/>
      <c r="G80" s="73" t="n">
        <v>25</v>
      </c>
      <c r="H80" s="54"/>
      <c r="I80" s="55" t="str">
        <f aca="false">IF(OR(E80="",E9="",E9="NO"),"~",(IF(E80&gt;G80,("~"),("√"))))</f>
        <v>~</v>
      </c>
      <c r="J80" s="26"/>
    </row>
    <row r="81" customFormat="false" ht="13.8" hidden="false" customHeight="false" outlineLevel="0" collapsed="false">
      <c r="A81" s="26"/>
      <c r="B81" s="26"/>
      <c r="C81" s="26"/>
      <c r="D81" s="26"/>
      <c r="E81" s="27"/>
      <c r="F81" s="27"/>
      <c r="G81" s="27"/>
      <c r="H81" s="28"/>
      <c r="I81" s="26"/>
      <c r="J81" s="26"/>
    </row>
    <row r="82" customFormat="false" ht="35.05" hidden="false" customHeight="false" outlineLevel="0" collapsed="false">
      <c r="A82" s="26"/>
      <c r="B82" s="120" t="s">
        <v>172</v>
      </c>
      <c r="C82" s="121"/>
      <c r="D82" s="72"/>
      <c r="E82" s="45" t="s">
        <v>41</v>
      </c>
      <c r="F82" s="46"/>
      <c r="G82" s="45" t="s">
        <v>163</v>
      </c>
      <c r="H82" s="46"/>
      <c r="I82" s="45" t="s">
        <v>30</v>
      </c>
      <c r="J82" s="26"/>
    </row>
    <row r="83" customFormat="false" ht="13.8" hidden="false" customHeight="false" outlineLevel="0" collapsed="false">
      <c r="A83" s="26"/>
      <c r="B83" s="122" t="s">
        <v>173</v>
      </c>
      <c r="C83" s="26"/>
      <c r="D83" s="26"/>
      <c r="E83" s="27"/>
      <c r="F83" s="28"/>
      <c r="G83" s="27"/>
      <c r="H83" s="28"/>
      <c r="I83" s="26"/>
      <c r="J83" s="26"/>
    </row>
    <row r="84" customFormat="false" ht="34" hidden="false" customHeight="true" outlineLevel="0" collapsed="false">
      <c r="A84" s="26"/>
      <c r="B84" s="132" t="s">
        <v>174</v>
      </c>
      <c r="C84" s="124"/>
      <c r="D84" s="123"/>
      <c r="E84" s="60"/>
      <c r="F84" s="52"/>
      <c r="G84" s="53" t="str">
        <f aca="false">IF(AND(E9="SI",E80&gt;0.01,E80&lt;25),0.41,"")</f>
        <v/>
      </c>
      <c r="H84" s="54"/>
      <c r="I84" s="55" t="str">
        <f aca="false">IF(OR(E84="",G84=""),"~",(IF(E84&gt;G84,("X"),("√"))))</f>
        <v>~</v>
      </c>
      <c r="J84" s="26"/>
    </row>
    <row r="85" customFormat="false" ht="6.5" hidden="false" customHeight="true" outlineLevel="0" collapsed="false">
      <c r="A85" s="26"/>
      <c r="B85" s="26"/>
      <c r="C85" s="26"/>
      <c r="D85" s="26"/>
      <c r="E85" s="125"/>
      <c r="F85" s="27"/>
      <c r="G85" s="126"/>
      <c r="H85" s="28"/>
      <c r="I85" s="26"/>
      <c r="J85" s="26"/>
    </row>
    <row r="86" customFormat="false" ht="34" hidden="false" customHeight="true" outlineLevel="0" collapsed="false">
      <c r="A86" s="26"/>
      <c r="B86" s="132" t="s">
        <v>175</v>
      </c>
      <c r="C86" s="124"/>
      <c r="D86" s="123"/>
      <c r="E86" s="60"/>
      <c r="F86" s="52"/>
      <c r="G86" s="53" t="str">
        <f aca="false">IF(AND(E9="SI",E80&gt;0.01,E80&lt;25),0.41,"")</f>
        <v/>
      </c>
      <c r="H86" s="54"/>
      <c r="I86" s="55" t="str">
        <f aca="false">IF(OR(E86="",G86=""),"~",(IF(E86&gt;G86,("X"),("√"))))</f>
        <v>~</v>
      </c>
      <c r="J86" s="26"/>
    </row>
    <row r="87" customFormat="false" ht="6.5" hidden="false" customHeight="true" outlineLevel="0" collapsed="false">
      <c r="A87" s="26"/>
      <c r="B87" s="26"/>
      <c r="C87" s="26"/>
      <c r="D87" s="26"/>
      <c r="E87" s="125"/>
      <c r="F87" s="27"/>
      <c r="G87" s="126"/>
      <c r="H87" s="28"/>
      <c r="I87" s="26"/>
      <c r="J87" s="26"/>
    </row>
    <row r="88" customFormat="false" ht="34" hidden="false" customHeight="true" outlineLevel="0" collapsed="false">
      <c r="A88" s="26"/>
      <c r="B88" s="132" t="s">
        <v>176</v>
      </c>
      <c r="C88" s="124"/>
      <c r="D88" s="123"/>
      <c r="E88" s="60"/>
      <c r="F88" s="52"/>
      <c r="G88" s="53" t="str">
        <f aca="false">IF(AND(E9="SI",E80&gt;0.01,E80&lt;25),0.41,"")</f>
        <v/>
      </c>
      <c r="H88" s="54"/>
      <c r="I88" s="55" t="str">
        <f aca="false">IF(OR(E88="",G88=""),"~",(IF(E88&gt;G88,("X"),("√"))))</f>
        <v>~</v>
      </c>
      <c r="J88" s="26"/>
      <c r="M88" s="10"/>
    </row>
    <row r="89" customFormat="false" ht="6.5" hidden="false" customHeight="true" outlineLevel="0" collapsed="false">
      <c r="A89" s="26"/>
      <c r="B89" s="26"/>
      <c r="C89" s="26"/>
      <c r="D89" s="26"/>
      <c r="E89" s="125"/>
      <c r="F89" s="27"/>
      <c r="G89" s="126"/>
      <c r="H89" s="28"/>
      <c r="I89" s="26"/>
      <c r="J89" s="26"/>
    </row>
    <row r="90" customFormat="false" ht="34" hidden="false" customHeight="true" outlineLevel="0" collapsed="false">
      <c r="A90" s="26"/>
      <c r="B90" s="132" t="s">
        <v>177</v>
      </c>
      <c r="C90" s="124"/>
      <c r="D90" s="123"/>
      <c r="E90" s="60"/>
      <c r="F90" s="52"/>
      <c r="G90" s="53" t="str">
        <f aca="false">IF(AND(E9="SI",E80&gt;0.01,E80&lt;25),0.41,"")</f>
        <v/>
      </c>
      <c r="H90" s="54"/>
      <c r="I90" s="55" t="str">
        <f aca="false">IF(OR(E90="",G90=""),"~",(IF(E90&gt;G90,("X"),("√"))))</f>
        <v>~</v>
      </c>
      <c r="J90" s="26"/>
    </row>
    <row r="91" customFormat="false" ht="5.1" hidden="false" customHeight="true" outlineLevel="0" collapsed="false">
      <c r="A91" s="26"/>
      <c r="B91" s="26"/>
      <c r="C91" s="26"/>
      <c r="D91" s="26"/>
      <c r="E91" s="125"/>
      <c r="F91" s="27"/>
      <c r="G91" s="126"/>
      <c r="H91" s="28"/>
      <c r="I91" s="26"/>
      <c r="J91" s="26"/>
    </row>
    <row r="92" customFormat="false" ht="33.75" hidden="false" customHeight="true" outlineLevel="0" collapsed="false">
      <c r="A92" s="26"/>
      <c r="B92" s="132" t="s">
        <v>178</v>
      </c>
      <c r="C92" s="124"/>
      <c r="D92" s="123"/>
      <c r="E92" s="60"/>
      <c r="F92" s="52"/>
      <c r="G92" s="53" t="str">
        <f aca="false">IF(AND(E9="SI",E80&gt;0.01,E80&lt;25),0.35,"")</f>
        <v/>
      </c>
      <c r="H92" s="54"/>
      <c r="I92" s="55" t="str">
        <f aca="false">IF(OR(E92="",G92=""),"~",(IF(E92&gt;G92,("X"),("√"))))</f>
        <v>~</v>
      </c>
      <c r="J92" s="26"/>
    </row>
    <row r="93" customFormat="false" ht="5.1" hidden="false" customHeight="true" outlineLevel="0" collapsed="false">
      <c r="A93" s="26"/>
      <c r="B93" s="26"/>
      <c r="C93" s="26"/>
      <c r="D93" s="26"/>
      <c r="E93" s="125"/>
      <c r="F93" s="27"/>
      <c r="G93" s="126"/>
      <c r="H93" s="28"/>
      <c r="I93" s="26"/>
      <c r="J93" s="26"/>
    </row>
    <row r="94" customFormat="false" ht="33.75" hidden="false" customHeight="true" outlineLevel="0" collapsed="false">
      <c r="A94" s="26"/>
      <c r="B94" s="132" t="s">
        <v>179</v>
      </c>
      <c r="C94" s="124"/>
      <c r="D94" s="123"/>
      <c r="E94" s="60"/>
      <c r="F94" s="52"/>
      <c r="G94" s="53" t="str">
        <f aca="false">IF(AND(E9="SI",E80&gt;0.01,E80&lt;25),0.35,"")</f>
        <v/>
      </c>
      <c r="H94" s="54"/>
      <c r="I94" s="55" t="str">
        <f aca="false">IF(OR(E94="",G94=""),"~",(IF(E94&gt;G94,("X"),("√"))))</f>
        <v>~</v>
      </c>
      <c r="J94" s="26"/>
    </row>
    <row r="95" customFormat="false" ht="5.1" hidden="false" customHeight="true" outlineLevel="0" collapsed="false">
      <c r="A95" s="26"/>
      <c r="B95" s="26"/>
      <c r="C95" s="26"/>
      <c r="D95" s="26"/>
      <c r="E95" s="125"/>
      <c r="F95" s="27"/>
      <c r="G95" s="126"/>
      <c r="H95" s="28"/>
      <c r="I95" s="26"/>
      <c r="J95" s="26"/>
    </row>
    <row r="96" customFormat="false" ht="33.75" hidden="false" customHeight="true" outlineLevel="0" collapsed="false">
      <c r="A96" s="26"/>
      <c r="B96" s="132" t="s">
        <v>180</v>
      </c>
      <c r="C96" s="124"/>
      <c r="D96" s="123"/>
      <c r="E96" s="60"/>
      <c r="F96" s="52"/>
      <c r="G96" s="53" t="str">
        <f aca="false">IF(AND(E9="SI",E80&gt;0.01,E80&lt;25),0.35,"")</f>
        <v/>
      </c>
      <c r="H96" s="54"/>
      <c r="I96" s="55" t="str">
        <f aca="false">IF(OR(E96="",G96=""),"~",(IF(E96&gt;G96,("X"),("√"))))</f>
        <v>~</v>
      </c>
      <c r="J96" s="26"/>
    </row>
    <row r="97" customFormat="false" ht="5.1" hidden="false" customHeight="true" outlineLevel="0" collapsed="false">
      <c r="A97" s="26"/>
      <c r="B97" s="26"/>
      <c r="C97" s="26"/>
      <c r="D97" s="26"/>
      <c r="E97" s="125"/>
      <c r="F97" s="27"/>
      <c r="G97" s="126"/>
      <c r="H97" s="28"/>
      <c r="I97" s="26"/>
      <c r="J97" s="26"/>
    </row>
    <row r="98" customFormat="false" ht="33.75" hidden="false" customHeight="true" outlineLevel="0" collapsed="false">
      <c r="A98" s="26"/>
      <c r="B98" s="132" t="s">
        <v>181</v>
      </c>
      <c r="C98" s="124"/>
      <c r="D98" s="123"/>
      <c r="E98" s="60"/>
      <c r="F98" s="52"/>
      <c r="G98" s="53" t="str">
        <f aca="false">IF(AND(E9="SI",E80&gt;0.01,E80&lt;25),0.35,"")</f>
        <v/>
      </c>
      <c r="H98" s="54"/>
      <c r="I98" s="55" t="str">
        <f aca="false">IF(OR(E98="",G98=""),"~",(IF(E98&gt;G98,("X"),("√"))))</f>
        <v>~</v>
      </c>
      <c r="J98" s="26"/>
    </row>
    <row r="99" customFormat="false" ht="5.1" hidden="false" customHeight="true" outlineLevel="0" collapsed="false">
      <c r="A99" s="26"/>
      <c r="B99" s="26"/>
      <c r="C99" s="26"/>
      <c r="D99" s="26"/>
      <c r="E99" s="125"/>
      <c r="F99" s="27"/>
      <c r="G99" s="126"/>
      <c r="H99" s="28"/>
      <c r="I99" s="26"/>
      <c r="J99" s="26"/>
    </row>
    <row r="100" customFormat="false" ht="34" hidden="false" customHeight="true" outlineLevel="0" collapsed="false">
      <c r="A100" s="26"/>
      <c r="B100" s="128" t="s">
        <v>182</v>
      </c>
      <c r="C100" s="124"/>
      <c r="D100" s="123"/>
      <c r="E100" s="60"/>
      <c r="F100" s="52"/>
      <c r="G100" s="53" t="str">
        <f aca="false">IF(AND(E9="SI",E80&gt;0.01,E80&lt;25),0.65,"")</f>
        <v/>
      </c>
      <c r="H100" s="54"/>
      <c r="I100" s="55" t="str">
        <f aca="false">IF(OR(E100="",G100=""),"~",(IF(E100&gt;G100,("X"),("√"))))</f>
        <v>~</v>
      </c>
      <c r="J100" s="26"/>
    </row>
    <row r="101" customFormat="false" ht="6.5" hidden="false" customHeight="true" outlineLevel="0" collapsed="false">
      <c r="A101" s="26"/>
      <c r="B101" s="26"/>
      <c r="C101" s="26"/>
      <c r="D101" s="26"/>
      <c r="E101" s="125"/>
      <c r="F101" s="27"/>
      <c r="G101" s="126"/>
      <c r="H101" s="28"/>
      <c r="I101" s="26"/>
      <c r="J101" s="26"/>
    </row>
    <row r="102" customFormat="false" ht="34" hidden="false" customHeight="true" outlineLevel="0" collapsed="false">
      <c r="A102" s="26"/>
      <c r="B102" s="128" t="s">
        <v>183</v>
      </c>
      <c r="C102" s="124"/>
      <c r="D102" s="123"/>
      <c r="E102" s="60"/>
      <c r="F102" s="52"/>
      <c r="G102" s="53" t="str">
        <f aca="false">IF(AND(E9="SI",E80&gt;0.01,E80&lt;25),0.65,"")</f>
        <v/>
      </c>
      <c r="H102" s="54"/>
      <c r="I102" s="55" t="str">
        <f aca="false">IF(OR(E102="",G102=""),"~",(IF(E102&gt;G102,("X"),("√"))))</f>
        <v>~</v>
      </c>
      <c r="J102" s="26"/>
    </row>
    <row r="103" customFormat="false" ht="6.5" hidden="false" customHeight="true" outlineLevel="0" collapsed="false">
      <c r="A103" s="26"/>
      <c r="B103" s="26"/>
      <c r="C103" s="26"/>
      <c r="D103" s="26"/>
      <c r="E103" s="125"/>
      <c r="F103" s="27"/>
      <c r="G103" s="126"/>
      <c r="H103" s="28"/>
      <c r="I103" s="26"/>
      <c r="J103" s="26"/>
    </row>
    <row r="104" customFormat="false" ht="34" hidden="false" customHeight="true" outlineLevel="0" collapsed="false">
      <c r="A104" s="26"/>
      <c r="B104" s="128" t="s">
        <v>184</v>
      </c>
      <c r="C104" s="124"/>
      <c r="D104" s="123"/>
      <c r="E104" s="60"/>
      <c r="F104" s="52"/>
      <c r="G104" s="53" t="str">
        <f aca="false">IF(AND(E9="SI",E80&gt;0.01,E80&lt;25),0.65,"")</f>
        <v/>
      </c>
      <c r="H104" s="54"/>
      <c r="I104" s="55" t="str">
        <f aca="false">IF(OR(E104="",G104=""),"~",(IF(E104&gt;G104,("X"),("√"))))</f>
        <v>~</v>
      </c>
      <c r="J104" s="26"/>
    </row>
    <row r="105" customFormat="false" ht="6.5" hidden="false" customHeight="true" outlineLevel="0" collapsed="false">
      <c r="A105" s="26"/>
      <c r="B105" s="26"/>
      <c r="C105" s="26"/>
      <c r="D105" s="26"/>
      <c r="E105" s="125"/>
      <c r="F105" s="27"/>
      <c r="G105" s="126"/>
      <c r="H105" s="28"/>
      <c r="I105" s="26"/>
      <c r="J105" s="26"/>
    </row>
    <row r="106" customFormat="false" ht="34" hidden="false" customHeight="true" outlineLevel="0" collapsed="false">
      <c r="A106" s="26"/>
      <c r="B106" s="128" t="s">
        <v>185</v>
      </c>
      <c r="C106" s="124"/>
      <c r="D106" s="123"/>
      <c r="E106" s="60"/>
      <c r="F106" s="52"/>
      <c r="G106" s="53" t="str">
        <f aca="false">IF(AND(E9="SI",E80&gt;0.01,E80&lt;25),0.65,"")</f>
        <v/>
      </c>
      <c r="H106" s="54"/>
      <c r="I106" s="55" t="str">
        <f aca="false">IF(OR(E106="",G106=""),"~",(IF(E106&gt;G106,("X"),("√"))))</f>
        <v>~</v>
      </c>
      <c r="J106" s="26"/>
    </row>
    <row r="107" customFormat="false" ht="6.5" hidden="false" customHeight="true" outlineLevel="0" collapsed="false">
      <c r="A107" s="26"/>
      <c r="B107" s="26"/>
      <c r="C107" s="26"/>
      <c r="D107" s="26"/>
      <c r="E107" s="125"/>
      <c r="F107" s="27"/>
      <c r="G107" s="126"/>
      <c r="H107" s="28"/>
      <c r="I107" s="26"/>
      <c r="J107" s="26"/>
    </row>
    <row r="108" customFormat="false" ht="34" hidden="false" customHeight="true" outlineLevel="0" collapsed="false">
      <c r="A108" s="26"/>
      <c r="B108" s="123" t="s">
        <v>186</v>
      </c>
      <c r="C108" s="124"/>
      <c r="D108" s="123"/>
      <c r="E108" s="60"/>
      <c r="F108" s="52"/>
      <c r="G108" s="53" t="str">
        <f aca="false">IF(AND(E9="SI",E80&gt;0.01,E80&lt;25),0.65,"")</f>
        <v/>
      </c>
      <c r="H108" s="54"/>
      <c r="I108" s="55" t="str">
        <f aca="false">IF(OR(E108="",G108=""),"~",(IF(E108&gt;G108,("X"),("√"))))</f>
        <v>~</v>
      </c>
      <c r="J108" s="26"/>
    </row>
    <row r="109" customFormat="false" ht="6.5" hidden="false" customHeight="true" outlineLevel="0" collapsed="false">
      <c r="A109" s="26"/>
      <c r="B109" s="26"/>
      <c r="C109" s="26"/>
      <c r="D109" s="26"/>
      <c r="E109" s="125"/>
      <c r="F109" s="27"/>
      <c r="G109" s="126"/>
      <c r="H109" s="28"/>
      <c r="I109" s="26"/>
      <c r="J109" s="26"/>
    </row>
    <row r="110" customFormat="false" ht="34" hidden="false" customHeight="true" outlineLevel="0" collapsed="false">
      <c r="A110" s="26"/>
      <c r="B110" s="123" t="s">
        <v>187</v>
      </c>
      <c r="C110" s="124"/>
      <c r="D110" s="123"/>
      <c r="E110" s="60"/>
      <c r="F110" s="52"/>
      <c r="G110" s="53" t="str">
        <f aca="false">IF(AND(E9="SI",E80&gt;0.01,E80&lt;25),0.65,"")</f>
        <v/>
      </c>
      <c r="H110" s="54"/>
      <c r="I110" s="55" t="str">
        <f aca="false">IF(OR(E110="",G110=""),"~",(IF(E110&gt;G110,("X"),("√"))))</f>
        <v>~</v>
      </c>
      <c r="J110" s="26"/>
    </row>
    <row r="111" s="10" customFormat="true" ht="6.5" hidden="false" customHeight="true" outlineLevel="0" collapsed="false">
      <c r="A111" s="26"/>
      <c r="B111" s="26"/>
      <c r="C111" s="26"/>
      <c r="D111" s="26"/>
      <c r="E111" s="125"/>
      <c r="F111" s="27"/>
      <c r="G111" s="126"/>
      <c r="H111" s="28"/>
      <c r="I111" s="26"/>
      <c r="J111" s="26"/>
      <c r="AMI111" s="0"/>
      <c r="AMJ111" s="0"/>
    </row>
    <row r="112" customFormat="false" ht="34" hidden="false" customHeight="true" outlineLevel="0" collapsed="false">
      <c r="A112" s="26"/>
      <c r="B112" s="123" t="s">
        <v>188</v>
      </c>
      <c r="C112" s="124"/>
      <c r="D112" s="123"/>
      <c r="E112" s="60"/>
      <c r="F112" s="52"/>
      <c r="G112" s="53" t="str">
        <f aca="false">IF(AND(E9="SI",E80&gt;0.01,E80&lt;25),0.65,"")</f>
        <v/>
      </c>
      <c r="H112" s="54"/>
      <c r="I112" s="55" t="str">
        <f aca="false">IF(OR(E112="",G112=""),"~",(IF(E112&gt;G112,("X"),("√"))))</f>
        <v>~</v>
      </c>
      <c r="J112" s="26"/>
    </row>
    <row r="113" s="10" customFormat="true" ht="6.5" hidden="false" customHeight="true" outlineLevel="0" collapsed="false">
      <c r="A113" s="26"/>
      <c r="B113" s="26"/>
      <c r="C113" s="26"/>
      <c r="D113" s="26"/>
      <c r="E113" s="125"/>
      <c r="F113" s="27"/>
      <c r="G113" s="126"/>
      <c r="H113" s="28"/>
      <c r="I113" s="26"/>
      <c r="J113" s="26"/>
      <c r="AMI113" s="0"/>
      <c r="AMJ113" s="0"/>
    </row>
    <row r="114" customFormat="false" ht="34" hidden="false" customHeight="true" outlineLevel="0" collapsed="false">
      <c r="A114" s="26"/>
      <c r="B114" s="123" t="s">
        <v>189</v>
      </c>
      <c r="C114" s="124"/>
      <c r="D114" s="123"/>
      <c r="E114" s="60"/>
      <c r="F114" s="52"/>
      <c r="G114" s="53" t="str">
        <f aca="false">IF(AND(E9="SI",E80&gt;0.01,E80&lt;25),0.65,"")</f>
        <v/>
      </c>
      <c r="H114" s="54"/>
      <c r="I114" s="55" t="str">
        <f aca="false">IF(OR(E114="",G114=""),"~",(IF(E114&gt;G114,("X"),("√"))))</f>
        <v>~</v>
      </c>
      <c r="J114" s="26"/>
    </row>
    <row r="115" customFormat="false" ht="6.5" hidden="false" customHeight="true" outlineLevel="0" collapsed="false">
      <c r="A115" s="26"/>
      <c r="B115" s="123"/>
      <c r="C115" s="123"/>
      <c r="D115" s="123"/>
      <c r="E115" s="127"/>
      <c r="F115" s="27"/>
      <c r="G115" s="126"/>
      <c r="H115" s="28"/>
      <c r="I115" s="81"/>
      <c r="J115" s="26"/>
    </row>
    <row r="116" customFormat="false" ht="34" hidden="false" customHeight="true" outlineLevel="0" collapsed="false">
      <c r="A116" s="26"/>
      <c r="B116" s="133" t="s">
        <v>190</v>
      </c>
      <c r="C116" s="124"/>
      <c r="D116" s="123"/>
      <c r="E116" s="60"/>
      <c r="F116" s="52"/>
      <c r="G116" s="53" t="str">
        <f aca="false">IF(AND(E9="SI",E80&gt;0.01,E80&lt;25),0.85,"")</f>
        <v/>
      </c>
      <c r="H116" s="54"/>
      <c r="I116" s="55" t="str">
        <f aca="false">IF(OR(E116="",G116=""),"~",(IF(E116&gt;G116,("X"),("√"))))</f>
        <v>~</v>
      </c>
      <c r="J116" s="26"/>
    </row>
    <row r="117" customFormat="false" ht="8.3" hidden="false" customHeight="true" outlineLevel="0" collapsed="false">
      <c r="A117" s="26"/>
      <c r="B117" s="123"/>
      <c r="C117" s="26"/>
      <c r="D117" s="26"/>
      <c r="E117" s="27"/>
      <c r="F117" s="27"/>
      <c r="G117" s="126"/>
      <c r="H117" s="28"/>
      <c r="I117" s="26"/>
      <c r="J117" s="26"/>
    </row>
    <row r="118" customFormat="false" ht="34.15" hidden="false" customHeight="true" outlineLevel="0" collapsed="false">
      <c r="A118" s="26"/>
      <c r="B118" s="128" t="s">
        <v>191</v>
      </c>
      <c r="C118" s="124"/>
      <c r="D118" s="123"/>
      <c r="E118" s="60"/>
      <c r="F118" s="52"/>
      <c r="G118" s="53" t="str">
        <f aca="false">IF(AND(E9="SI",E80&gt;0.01,E80&lt;25),1.2,"")</f>
        <v/>
      </c>
      <c r="H118" s="54"/>
      <c r="I118" s="55" t="str">
        <f aca="false">IF(OR(E118="",G118=""),"~",(IF(E118&gt;G118,("X"),("√"))))</f>
        <v>~</v>
      </c>
      <c r="J118" s="26"/>
    </row>
    <row r="119" customFormat="false" ht="14.15" hidden="false" customHeight="true" outlineLevel="0" collapsed="false">
      <c r="A119" s="26"/>
      <c r="B119" s="26"/>
      <c r="C119" s="26"/>
      <c r="D119" s="26"/>
      <c r="E119" s="27"/>
      <c r="F119" s="27"/>
      <c r="G119" s="27"/>
      <c r="H119" s="28"/>
      <c r="I119" s="26"/>
      <c r="J119" s="26"/>
    </row>
    <row r="120" customFormat="false" ht="14.15" hidden="false" customHeight="true" outlineLevel="0" collapsed="false">
      <c r="A120" s="26"/>
      <c r="B120" s="26"/>
      <c r="C120" s="26"/>
      <c r="D120" s="26"/>
      <c r="E120" s="27"/>
      <c r="F120" s="27"/>
      <c r="G120" s="27"/>
      <c r="H120" s="28"/>
      <c r="I120" s="26"/>
      <c r="J120" s="26"/>
    </row>
    <row r="121" customFormat="false" ht="36.65" hidden="false" customHeight="true" outlineLevel="0" collapsed="false">
      <c r="A121" s="26"/>
      <c r="B121" s="120" t="s">
        <v>162</v>
      </c>
      <c r="C121" s="121"/>
      <c r="D121" s="72"/>
      <c r="E121" s="45" t="s">
        <v>41</v>
      </c>
      <c r="F121" s="46"/>
      <c r="G121" s="45" t="s">
        <v>192</v>
      </c>
      <c r="H121" s="46"/>
      <c r="I121" s="45" t="s">
        <v>30</v>
      </c>
      <c r="J121" s="26"/>
    </row>
    <row r="122" customFormat="false" ht="6.5" hidden="false" customHeight="true" outlineLevel="0" collapsed="false">
      <c r="A122" s="26"/>
      <c r="B122" s="123"/>
      <c r="C122" s="123"/>
      <c r="D122" s="123"/>
      <c r="E122" s="129"/>
      <c r="F122" s="27"/>
      <c r="G122" s="76"/>
      <c r="H122" s="28"/>
      <c r="I122" s="81"/>
      <c r="J122" s="26"/>
    </row>
    <row r="123" customFormat="false" ht="34" hidden="false" customHeight="true" outlineLevel="0" collapsed="false">
      <c r="A123" s="26"/>
      <c r="B123" s="123" t="s">
        <v>164</v>
      </c>
      <c r="C123" s="124"/>
      <c r="D123" s="123"/>
      <c r="E123" s="60"/>
      <c r="F123" s="52"/>
      <c r="G123" s="53" t="str">
        <f aca="false">IF(AND(E9="SI",E80&gt;0.01,E80&lt;25),1.8,"")</f>
        <v/>
      </c>
      <c r="H123" s="54"/>
      <c r="I123" s="55" t="str">
        <f aca="false">IF(OR(E123="",G123=""),"~",(IF(E123&gt;G123,("X"),("√"))))</f>
        <v>~</v>
      </c>
      <c r="J123" s="26"/>
    </row>
    <row r="124" customFormat="false" ht="6.5" hidden="false" customHeight="true" outlineLevel="0" collapsed="false">
      <c r="A124" s="26"/>
      <c r="B124" s="26"/>
      <c r="C124" s="26"/>
      <c r="D124" s="26"/>
      <c r="E124" s="125"/>
      <c r="F124" s="27"/>
      <c r="G124" s="126"/>
      <c r="H124" s="28"/>
      <c r="I124" s="26"/>
      <c r="J124" s="26"/>
    </row>
    <row r="125" customFormat="false" ht="34" hidden="false" customHeight="true" outlineLevel="0" collapsed="false">
      <c r="A125" s="26"/>
      <c r="B125" s="123" t="s">
        <v>165</v>
      </c>
      <c r="C125" s="124"/>
      <c r="D125" s="123"/>
      <c r="E125" s="60"/>
      <c r="F125" s="52"/>
      <c r="G125" s="53" t="str">
        <f aca="false">IF(AND(E9="SI",E80&gt;0.01,E80&lt;25),1.8,"")</f>
        <v/>
      </c>
      <c r="H125" s="54"/>
      <c r="I125" s="55" t="str">
        <f aca="false">IF(OR(E125="",G125=""),"~",(IF(E125&gt;G125,("X"),("√"))))</f>
        <v>~</v>
      </c>
      <c r="J125" s="26"/>
    </row>
    <row r="126" customFormat="false" ht="6.5" hidden="false" customHeight="true" outlineLevel="0" collapsed="false">
      <c r="A126" s="26"/>
      <c r="B126" s="26"/>
      <c r="C126" s="26"/>
      <c r="D126" s="26"/>
      <c r="E126" s="125"/>
      <c r="F126" s="27"/>
      <c r="G126" s="126"/>
      <c r="H126" s="28"/>
      <c r="I126" s="26"/>
      <c r="J126" s="26"/>
    </row>
    <row r="127" customFormat="false" ht="34" hidden="false" customHeight="true" outlineLevel="0" collapsed="false">
      <c r="A127" s="26"/>
      <c r="B127" s="123" t="s">
        <v>166</v>
      </c>
      <c r="C127" s="124"/>
      <c r="D127" s="123"/>
      <c r="E127" s="60"/>
      <c r="F127" s="52"/>
      <c r="G127" s="53" t="str">
        <f aca="false">IF(AND(E9="SI",E80&gt;0.01,E80&lt;25),1.8,"")</f>
        <v/>
      </c>
      <c r="H127" s="54"/>
      <c r="I127" s="55" t="str">
        <f aca="false">IF(OR(E127="",G127=""),"~",(IF(E127&gt;G127,("X"),("√"))))</f>
        <v>~</v>
      </c>
      <c r="J127" s="26"/>
    </row>
    <row r="128" customFormat="false" ht="6.5" hidden="false" customHeight="true" outlineLevel="0" collapsed="false">
      <c r="A128" s="26"/>
      <c r="B128" s="26"/>
      <c r="C128" s="26"/>
      <c r="D128" s="26"/>
      <c r="E128" s="125"/>
      <c r="F128" s="27"/>
      <c r="G128" s="126"/>
      <c r="H128" s="28"/>
      <c r="I128" s="26"/>
      <c r="J128" s="26"/>
    </row>
    <row r="129" customFormat="false" ht="34" hidden="false" customHeight="true" outlineLevel="0" collapsed="false">
      <c r="A129" s="26"/>
      <c r="B129" s="123" t="s">
        <v>167</v>
      </c>
      <c r="C129" s="124"/>
      <c r="D129" s="123"/>
      <c r="E129" s="60"/>
      <c r="F129" s="52"/>
      <c r="G129" s="53" t="str">
        <f aca="false">IF(AND(E9="SI",E80&gt;0.01,E80&lt;25),1.8,"")</f>
        <v/>
      </c>
      <c r="H129" s="54"/>
      <c r="I129" s="55" t="str">
        <f aca="false">IF(OR(E129="",G129=""),"~",(IF(E129&gt;G129,("X"),("√"))))</f>
        <v>~</v>
      </c>
      <c r="J129" s="26"/>
    </row>
    <row r="130" customFormat="false" ht="16.5" hidden="false" customHeight="true" outlineLevel="0" collapsed="false">
      <c r="A130" s="26"/>
      <c r="B130" s="123"/>
      <c r="C130" s="123"/>
      <c r="D130" s="123"/>
      <c r="E130" s="27"/>
      <c r="F130" s="27"/>
      <c r="G130" s="76"/>
      <c r="H130" s="28"/>
      <c r="I130" s="81"/>
      <c r="J130" s="26"/>
    </row>
    <row r="131" customFormat="false" ht="16.5" hidden="false" customHeight="true" outlineLevel="0" collapsed="false">
      <c r="A131" s="26"/>
      <c r="B131" s="123"/>
      <c r="C131" s="123"/>
      <c r="D131" s="123"/>
      <c r="E131" s="27"/>
      <c r="F131" s="27"/>
      <c r="G131" s="76"/>
      <c r="H131" s="28"/>
      <c r="I131" s="81"/>
      <c r="J131" s="26"/>
    </row>
    <row r="132" customFormat="false" ht="16.5" hidden="false" customHeight="true" outlineLevel="0" collapsed="false">
      <c r="A132" s="26"/>
      <c r="B132" s="37" t="s">
        <v>193</v>
      </c>
      <c r="C132" s="38"/>
      <c r="D132" s="38"/>
      <c r="E132" s="39"/>
      <c r="F132" s="39"/>
      <c r="G132" s="39"/>
      <c r="H132" s="40"/>
      <c r="I132" s="41"/>
      <c r="J132" s="26"/>
    </row>
    <row r="133" customFormat="false" ht="16.5" hidden="false" customHeight="true" outlineLevel="0" collapsed="false">
      <c r="A133" s="26"/>
      <c r="B133" s="26"/>
      <c r="C133" s="26"/>
      <c r="D133" s="26"/>
      <c r="E133" s="27"/>
      <c r="F133" s="27"/>
      <c r="G133" s="27"/>
      <c r="H133" s="28"/>
      <c r="I133" s="26"/>
      <c r="J133" s="26"/>
    </row>
    <row r="134" customFormat="false" ht="36.65" hidden="false" customHeight="true" outlineLevel="0" collapsed="false">
      <c r="A134" s="26"/>
      <c r="B134" s="66"/>
      <c r="C134" s="48"/>
      <c r="D134" s="66"/>
      <c r="E134" s="45" t="s">
        <v>60</v>
      </c>
      <c r="F134" s="46"/>
      <c r="G134" s="45" t="s">
        <v>57</v>
      </c>
      <c r="H134" s="70"/>
      <c r="I134" s="45" t="s">
        <v>30</v>
      </c>
      <c r="J134" s="26"/>
    </row>
    <row r="135" customFormat="false" ht="8.3" hidden="false" customHeight="true" outlineLevel="0" collapsed="false">
      <c r="A135" s="26"/>
      <c r="B135" s="26"/>
      <c r="C135" s="48"/>
      <c r="D135" s="26"/>
      <c r="E135" s="27"/>
      <c r="F135" s="28"/>
      <c r="G135" s="27"/>
      <c r="H135" s="28"/>
      <c r="I135" s="26"/>
      <c r="J135" s="26"/>
    </row>
    <row r="136" customFormat="false" ht="34.15" hidden="false" customHeight="true" outlineLevel="0" collapsed="false">
      <c r="A136" s="26"/>
      <c r="B136" s="49" t="s">
        <v>62</v>
      </c>
      <c r="C136" s="61"/>
      <c r="D136" s="51"/>
      <c r="E136" s="69"/>
      <c r="F136" s="52"/>
      <c r="G136" s="56" t="str">
        <f aca="false">IF(AND(E12="",E13="",E14=""),"",IF(OR(AND(E12&gt;25,E15&gt;3),E13&gt;2000,E14&gt;2500),"SI","NO"))</f>
        <v/>
      </c>
      <c r="H136" s="54"/>
      <c r="I136" s="55" t="str">
        <f aca="false">IF(OR(E136="",G136=""),"~",(IF(E136=G136,("√"),("X"))))</f>
        <v>~</v>
      </c>
      <c r="J136" s="26"/>
    </row>
    <row r="137" customFormat="false" ht="16.5" hidden="false" customHeight="true" outlineLevel="0" collapsed="false">
      <c r="A137" s="26"/>
      <c r="B137" s="26"/>
      <c r="C137" s="26"/>
      <c r="D137" s="26"/>
      <c r="E137" s="27"/>
      <c r="F137" s="27"/>
      <c r="G137" s="27"/>
      <c r="H137" s="28"/>
      <c r="I137" s="26"/>
      <c r="J137" s="26"/>
    </row>
    <row r="138" customFormat="false" ht="16.5" hidden="false" customHeight="true" outlineLevel="0" collapsed="false">
      <c r="A138" s="26"/>
      <c r="B138" s="26"/>
      <c r="C138" s="26"/>
      <c r="D138" s="26"/>
      <c r="E138" s="27"/>
      <c r="F138" s="27"/>
      <c r="G138" s="27"/>
      <c r="H138" s="28"/>
      <c r="I138" s="26"/>
      <c r="J138" s="26"/>
    </row>
    <row r="139" customFormat="false" ht="16.5" hidden="false" customHeight="true" outlineLevel="0" collapsed="false">
      <c r="A139" s="26"/>
      <c r="B139" s="37" t="s">
        <v>194</v>
      </c>
      <c r="C139" s="38"/>
      <c r="D139" s="38"/>
      <c r="E139" s="39"/>
      <c r="F139" s="39"/>
      <c r="G139" s="39"/>
      <c r="H139" s="40"/>
      <c r="I139" s="41"/>
      <c r="J139" s="26"/>
    </row>
    <row r="140" customFormat="false" ht="16.5" hidden="false" customHeight="true" outlineLevel="0" collapsed="false">
      <c r="A140" s="26"/>
      <c r="B140" s="26"/>
      <c r="C140" s="26"/>
      <c r="D140" s="26"/>
      <c r="E140" s="27"/>
      <c r="F140" s="27"/>
      <c r="G140" s="27"/>
      <c r="H140" s="28"/>
      <c r="I140" s="26"/>
      <c r="J140" s="26"/>
    </row>
    <row r="141" customFormat="false" ht="36.65" hidden="false" customHeight="true" outlineLevel="0" collapsed="false">
      <c r="A141" s="26"/>
      <c r="B141" s="66"/>
      <c r="C141" s="48"/>
      <c r="D141" s="66"/>
      <c r="E141" s="45" t="s">
        <v>60</v>
      </c>
      <c r="F141" s="46"/>
      <c r="G141" s="45" t="s">
        <v>57</v>
      </c>
      <c r="H141" s="70"/>
      <c r="I141" s="45" t="s">
        <v>30</v>
      </c>
      <c r="J141" s="26"/>
    </row>
    <row r="142" customFormat="false" ht="16.5" hidden="false" customHeight="true" outlineLevel="0" collapsed="false">
      <c r="A142" s="26"/>
      <c r="B142" s="26"/>
      <c r="C142" s="48"/>
      <c r="D142" s="26"/>
      <c r="E142" s="27"/>
      <c r="F142" s="28"/>
      <c r="G142" s="27"/>
      <c r="H142" s="28"/>
      <c r="I142" s="26"/>
      <c r="J142" s="26"/>
    </row>
    <row r="143" customFormat="false" ht="34.15" hidden="false" customHeight="true" outlineLevel="0" collapsed="false">
      <c r="A143" s="26"/>
      <c r="B143" s="49" t="s">
        <v>113</v>
      </c>
      <c r="C143" s="61"/>
      <c r="D143" s="51"/>
      <c r="E143" s="69"/>
      <c r="F143" s="52"/>
      <c r="G143" s="56" t="str">
        <f aca="false">IF(E10="SI","SI","")</f>
        <v/>
      </c>
      <c r="H143" s="54"/>
      <c r="I143" s="55" t="str">
        <f aca="false">IF(OR(E143="",G143=""),"~",(IF(E143=G143,("√"),("X"))))</f>
        <v>~</v>
      </c>
      <c r="J143" s="26"/>
    </row>
    <row r="144" customFormat="false" ht="36.65" hidden="false" customHeight="true" outlineLevel="0" collapsed="false">
      <c r="A144" s="26"/>
      <c r="B144" s="49" t="s">
        <v>98</v>
      </c>
      <c r="C144" s="36"/>
      <c r="D144" s="36"/>
      <c r="E144" s="69"/>
      <c r="F144" s="52"/>
      <c r="G144" s="56" t="str">
        <f aca="false">IF(E10="SI","SI","")</f>
        <v/>
      </c>
      <c r="H144" s="54"/>
      <c r="I144" s="55" t="str">
        <f aca="false">IF(OR(E144="",G144=""),"~",(IF(E144=G144,("√"),("X"))))</f>
        <v>~</v>
      </c>
      <c r="J144" s="26"/>
    </row>
    <row r="145" customFormat="false" ht="16.5" hidden="false" customHeight="true" outlineLevel="0" collapsed="false">
      <c r="A145" s="26"/>
      <c r="B145" s="26"/>
      <c r="C145" s="26"/>
      <c r="D145" s="26"/>
      <c r="E145" s="27"/>
      <c r="F145" s="27"/>
      <c r="G145" s="27"/>
      <c r="H145" s="28"/>
      <c r="I145" s="26"/>
      <c r="J145" s="26"/>
    </row>
    <row r="146" customFormat="false" ht="16.5" hidden="false" customHeight="true" outlineLevel="0" collapsed="false">
      <c r="A146" s="26"/>
      <c r="B146" s="71"/>
      <c r="C146" s="26"/>
      <c r="D146" s="26"/>
      <c r="E146" s="27"/>
      <c r="F146" s="27"/>
      <c r="G146" s="27"/>
      <c r="H146" s="28"/>
      <c r="I146" s="26"/>
      <c r="J146" s="26"/>
    </row>
    <row r="147" customFormat="false" ht="16.5" hidden="false" customHeight="true" outlineLevel="0" collapsed="false">
      <c r="A147" s="26"/>
      <c r="B147" s="37" t="s">
        <v>195</v>
      </c>
      <c r="C147" s="38"/>
      <c r="D147" s="38"/>
      <c r="E147" s="39"/>
      <c r="F147" s="39"/>
      <c r="G147" s="39"/>
      <c r="H147" s="40"/>
      <c r="I147" s="41"/>
      <c r="J147" s="26"/>
    </row>
    <row r="148" customFormat="false" ht="16.5" hidden="false" customHeight="true" outlineLevel="0" collapsed="false">
      <c r="A148" s="26"/>
      <c r="B148" s="26"/>
      <c r="C148" s="26"/>
      <c r="D148" s="26"/>
      <c r="E148" s="27"/>
      <c r="F148" s="28"/>
      <c r="G148" s="27"/>
      <c r="H148" s="28"/>
      <c r="I148" s="26"/>
      <c r="J148" s="26"/>
    </row>
    <row r="149" customFormat="false" ht="36.65" hidden="false" customHeight="true" outlineLevel="0" collapsed="false">
      <c r="A149" s="26"/>
      <c r="B149" s="72"/>
      <c r="C149" s="72"/>
      <c r="D149" s="72"/>
      <c r="E149" s="45" t="s">
        <v>60</v>
      </c>
      <c r="F149" s="46"/>
      <c r="G149" s="45" t="s">
        <v>57</v>
      </c>
      <c r="H149" s="46"/>
      <c r="I149" s="45" t="s">
        <v>30</v>
      </c>
      <c r="J149" s="26"/>
    </row>
    <row r="150" customFormat="false" ht="16.5" hidden="false" customHeight="true" outlineLevel="0" collapsed="false">
      <c r="A150" s="26"/>
      <c r="B150" s="26"/>
      <c r="C150" s="26"/>
      <c r="D150" s="26"/>
      <c r="E150" s="27"/>
      <c r="F150" s="28"/>
      <c r="G150" s="27"/>
      <c r="H150" s="28"/>
      <c r="I150" s="26"/>
      <c r="J150" s="26"/>
    </row>
    <row r="151" customFormat="false" ht="34.15" hidden="false" customHeight="true" outlineLevel="0" collapsed="false">
      <c r="A151" s="26"/>
      <c r="B151" s="49" t="s">
        <v>72</v>
      </c>
      <c r="C151" s="59"/>
      <c r="D151" s="59"/>
      <c r="E151" s="60"/>
      <c r="F151" s="52"/>
      <c r="G151" s="73" t="str">
        <f aca="false">IF(E11="SI",70,"")</f>
        <v/>
      </c>
      <c r="H151" s="54"/>
      <c r="I151" s="55" t="str">
        <f aca="false">IF(OR(E151="",G151=""),"~",(IF(E151&lt;G151,("X"),("√"))))</f>
        <v>~</v>
      </c>
      <c r="J151" s="26"/>
    </row>
    <row r="152" customFormat="false" ht="34.15" hidden="false" customHeight="true" outlineLevel="0" collapsed="false">
      <c r="A152" s="26"/>
      <c r="B152" s="74" t="s">
        <v>73</v>
      </c>
      <c r="C152" s="75"/>
      <c r="D152" s="75"/>
      <c r="E152" s="60"/>
      <c r="F152" s="52"/>
      <c r="G152" s="73" t="str">
        <f aca="false">IF(E11="SI",100,"")</f>
        <v/>
      </c>
      <c r="H152" s="54"/>
      <c r="I152" s="55" t="str">
        <f aca="false">IF(OR(E152="",G152=""),"~",(IF(E152&lt;G152,("X"),("√"))))</f>
        <v>~</v>
      </c>
      <c r="J152" s="26"/>
    </row>
    <row r="153" customFormat="false" ht="16.5" hidden="false" customHeight="true" outlineLevel="0" collapsed="false">
      <c r="A153" s="26"/>
      <c r="B153" s="26"/>
      <c r="C153" s="26"/>
      <c r="D153" s="26"/>
      <c r="E153" s="27"/>
      <c r="F153" s="27"/>
      <c r="G153" s="27"/>
      <c r="H153" s="28"/>
      <c r="I153" s="26"/>
      <c r="J153" s="26"/>
    </row>
    <row r="154" customFormat="false" ht="16.5" hidden="false" customHeight="true" outlineLevel="0" collapsed="false">
      <c r="A154" s="26"/>
      <c r="B154" s="26"/>
      <c r="C154" s="26"/>
      <c r="D154" s="26"/>
      <c r="E154" s="27"/>
      <c r="F154" s="27"/>
      <c r="G154" s="27"/>
      <c r="H154" s="28"/>
      <c r="I154" s="26"/>
      <c r="J154" s="26"/>
    </row>
    <row r="155" customFormat="false" ht="16.5" hidden="false" customHeight="true" outlineLevel="0" collapsed="false">
      <c r="A155" s="26"/>
      <c r="B155" s="37" t="s">
        <v>77</v>
      </c>
      <c r="C155" s="38"/>
      <c r="D155" s="38"/>
      <c r="E155" s="39"/>
      <c r="F155" s="39"/>
      <c r="G155" s="39"/>
      <c r="H155" s="40"/>
      <c r="I155" s="41"/>
      <c r="J155" s="26"/>
    </row>
    <row r="156" customFormat="false" ht="16.5" hidden="false" customHeight="true" outlineLevel="0" collapsed="false">
      <c r="A156" s="26"/>
      <c r="B156" s="77"/>
      <c r="C156" s="77"/>
      <c r="D156" s="77"/>
      <c r="E156" s="78"/>
      <c r="F156" s="77"/>
      <c r="G156" s="79"/>
      <c r="H156" s="79"/>
      <c r="I156" s="76"/>
      <c r="J156" s="26"/>
    </row>
    <row r="157" customFormat="false" ht="16.5" hidden="false" customHeight="true" outlineLevel="0" collapsed="false">
      <c r="A157" s="26"/>
      <c r="B157" s="77"/>
      <c r="C157" s="77"/>
      <c r="D157" s="77"/>
      <c r="E157" s="78"/>
      <c r="F157" s="77"/>
      <c r="G157" s="79"/>
      <c r="H157" s="79"/>
      <c r="I157" s="76"/>
      <c r="J157" s="26"/>
    </row>
    <row r="158" customFormat="false" ht="34.15" hidden="false" customHeight="true" outlineLevel="0" collapsed="false">
      <c r="A158" s="26"/>
      <c r="B158" s="78" t="s">
        <v>78</v>
      </c>
      <c r="C158" s="78"/>
      <c r="D158" s="78"/>
      <c r="E158" s="80" t="n">
        <f aca="false">COUNTIF($I$21:$I$152,("√"))</f>
        <v>0</v>
      </c>
      <c r="F158" s="78"/>
      <c r="G158" s="81" t="s">
        <v>79</v>
      </c>
      <c r="H158" s="79"/>
      <c r="I158" s="76"/>
      <c r="J158" s="26"/>
    </row>
    <row r="159" customFormat="false" ht="8.3" hidden="false" customHeight="true" outlineLevel="0" collapsed="false">
      <c r="A159" s="26"/>
      <c r="B159" s="26"/>
      <c r="C159" s="26"/>
      <c r="D159" s="26"/>
      <c r="E159" s="27"/>
      <c r="F159" s="28"/>
      <c r="G159" s="76"/>
      <c r="H159" s="76"/>
      <c r="I159" s="76"/>
      <c r="J159" s="26"/>
    </row>
    <row r="160" customFormat="false" ht="34.15" hidden="false" customHeight="true" outlineLevel="0" collapsed="false">
      <c r="A160" s="26"/>
      <c r="B160" s="78" t="s">
        <v>80</v>
      </c>
      <c r="C160" s="78"/>
      <c r="D160" s="78"/>
      <c r="E160" s="82" t="n">
        <f aca="false">COUNTIF($I$21:$I$152,("X"))</f>
        <v>0</v>
      </c>
      <c r="F160" s="78"/>
      <c r="G160" s="81" t="s">
        <v>81</v>
      </c>
      <c r="H160" s="79"/>
      <c r="I160" s="76"/>
      <c r="J160" s="26"/>
    </row>
    <row r="161" customFormat="false" ht="16.5" hidden="false" customHeight="true" outlineLevel="0" collapsed="false">
      <c r="A161" s="26"/>
      <c r="B161" s="77"/>
      <c r="C161" s="77"/>
      <c r="D161" s="77"/>
      <c r="E161" s="78"/>
      <c r="F161" s="77"/>
      <c r="G161" s="79"/>
      <c r="H161" s="79"/>
      <c r="I161" s="76"/>
      <c r="J161" s="26"/>
    </row>
    <row r="162" customFormat="false" ht="34.15" hidden="false" customHeight="true" outlineLevel="0" collapsed="false">
      <c r="A162" s="26"/>
      <c r="B162" s="83" t="str">
        <f aca="false">IF(C72="Proyecto de ejecución","Gauzatze-proiektua idazti duen eskumeneko pertsonaren izena",IF(C72="Proyecto de fin de obra","Obra amaierako proiektua idatzi duen eskumenako pertsonaren izena","Proiektua idatzi duen pertsona *(OHARRA: C8 gelaxkan adierazi proiektu mota)"))</f>
        <v>Proiektua idatzi duen pertsona *(OHARRA: C8 gelaxkan adierazi proiektu mota)</v>
      </c>
      <c r="C162" s="84"/>
      <c r="D162" s="84"/>
      <c r="E162" s="85"/>
      <c r="F162" s="85"/>
      <c r="G162" s="85"/>
      <c r="H162" s="85"/>
      <c r="I162" s="85"/>
      <c r="J162" s="26"/>
    </row>
    <row r="163" customFormat="false" ht="8.3" hidden="false" customHeight="true" outlineLevel="0" collapsed="false">
      <c r="A163" s="26"/>
      <c r="B163" s="77"/>
      <c r="C163" s="77"/>
      <c r="D163" s="77"/>
      <c r="E163" s="78"/>
      <c r="F163" s="78"/>
      <c r="G163" s="78"/>
      <c r="H163" s="77"/>
      <c r="I163" s="26"/>
      <c r="J163" s="26"/>
    </row>
    <row r="164" customFormat="false" ht="35.25" hidden="false" customHeight="true" outlineLevel="0" collapsed="false">
      <c r="A164" s="26"/>
      <c r="B164" s="83" t="s">
        <v>82</v>
      </c>
      <c r="C164" s="84"/>
      <c r="D164" s="84"/>
      <c r="E164" s="134"/>
      <c r="F164" s="134"/>
      <c r="G164" s="134"/>
      <c r="H164" s="79"/>
      <c r="I164" s="76"/>
      <c r="J164" s="26"/>
    </row>
    <row r="165" customFormat="false" ht="5.1" hidden="false" customHeight="true" outlineLevel="0" collapsed="false">
      <c r="A165" s="26"/>
      <c r="B165" s="77"/>
      <c r="C165" s="77"/>
      <c r="D165" s="77"/>
      <c r="E165" s="78"/>
      <c r="F165" s="77"/>
      <c r="G165" s="79"/>
      <c r="H165" s="79"/>
      <c r="I165" s="76"/>
      <c r="J165" s="26"/>
    </row>
    <row r="166" customFormat="false" ht="35.25" hidden="false" customHeight="true" outlineLevel="0" collapsed="false">
      <c r="A166" s="26"/>
      <c r="B166" s="83" t="s">
        <v>83</v>
      </c>
      <c r="C166" s="84"/>
      <c r="D166" s="84"/>
      <c r="E166" s="134"/>
      <c r="F166" s="134"/>
      <c r="G166" s="134"/>
      <c r="H166" s="79"/>
      <c r="I166" s="76"/>
      <c r="J166" s="26"/>
    </row>
    <row r="167" customFormat="false" ht="5.1" hidden="false" customHeight="true" outlineLevel="0" collapsed="false">
      <c r="A167" s="26"/>
      <c r="B167" s="123"/>
      <c r="C167" s="123"/>
      <c r="D167" s="123"/>
      <c r="E167" s="129"/>
      <c r="F167" s="27"/>
      <c r="G167" s="76"/>
      <c r="H167" s="28"/>
      <c r="I167" s="81"/>
      <c r="J167" s="26"/>
    </row>
    <row r="168" customFormat="false" ht="14.15" hidden="false" customHeight="true" outlineLevel="0" collapsed="false">
      <c r="A168" s="26"/>
      <c r="B168" s="26"/>
      <c r="C168" s="26"/>
      <c r="D168" s="26"/>
      <c r="E168" s="72"/>
      <c r="F168" s="27"/>
      <c r="G168" s="27"/>
      <c r="H168" s="28"/>
      <c r="I168" s="26"/>
      <c r="J168" s="26"/>
    </row>
    <row r="169" customFormat="false" ht="5.1" hidden="false" customHeight="true" outlineLevel="0" collapsed="false">
      <c r="A169" s="26"/>
      <c r="B169" s="72"/>
      <c r="C169" s="72"/>
      <c r="D169" s="72"/>
      <c r="E169" s="46"/>
      <c r="F169" s="46"/>
      <c r="G169" s="46"/>
      <c r="H169" s="46"/>
      <c r="I169" s="46"/>
      <c r="J169" s="26"/>
    </row>
    <row r="170" customFormat="false" ht="13.8" hidden="false" customHeight="false" outlineLevel="0" collapsed="false">
      <c r="A170" s="26"/>
      <c r="B170" s="26"/>
      <c r="C170" s="26"/>
      <c r="D170" s="26"/>
      <c r="E170" s="26"/>
      <c r="F170" s="26"/>
      <c r="G170" s="26"/>
      <c r="H170" s="26"/>
      <c r="I170" s="26"/>
      <c r="J170" s="26"/>
    </row>
    <row r="171" customFormat="false" ht="13.8" hidden="false" customHeight="false" outlineLevel="0" collapsed="false">
      <c r="A171" s="26"/>
      <c r="B171" s="26"/>
      <c r="C171" s="26"/>
      <c r="D171" s="26"/>
      <c r="E171" s="26"/>
      <c r="F171" s="26"/>
      <c r="G171" s="26"/>
      <c r="H171" s="26"/>
      <c r="I171" s="26"/>
      <c r="J171" s="26"/>
    </row>
    <row r="172" customFormat="false" ht="15" hidden="false" customHeight="false" outlineLevel="0" collapsed="false">
      <c r="A172" s="26"/>
      <c r="B172" s="86" t="s">
        <v>84</v>
      </c>
      <c r="C172" s="87"/>
      <c r="D172" s="87"/>
      <c r="E172" s="88"/>
      <c r="F172" s="88"/>
      <c r="G172" s="88"/>
      <c r="H172" s="89"/>
      <c r="I172" s="90"/>
      <c r="J172" s="26"/>
    </row>
    <row r="173" customFormat="false" ht="13.8" hidden="false" customHeight="false" outlineLevel="0" collapsed="false">
      <c r="A173" s="26"/>
      <c r="B173" s="91"/>
      <c r="C173" s="91"/>
      <c r="D173" s="91"/>
      <c r="E173" s="91"/>
      <c r="F173" s="91"/>
      <c r="G173" s="91"/>
      <c r="H173" s="91"/>
      <c r="I173" s="91"/>
      <c r="J173" s="26"/>
    </row>
    <row r="174" customFormat="false" ht="13.8" hidden="false" customHeight="true" outlineLevel="0" collapsed="false">
      <c r="A174" s="26"/>
      <c r="B174" s="92" t="s">
        <v>85</v>
      </c>
      <c r="C174" s="92"/>
      <c r="D174" s="92"/>
      <c r="E174" s="92"/>
      <c r="F174" s="92"/>
      <c r="G174" s="92"/>
      <c r="H174" s="92"/>
      <c r="I174" s="92"/>
      <c r="J174" s="26"/>
    </row>
    <row r="175" customFormat="false" ht="13.8" hidden="false" customHeight="false" outlineLevel="0" collapsed="false">
      <c r="A175" s="26"/>
      <c r="B175" s="92"/>
      <c r="C175" s="92"/>
      <c r="D175" s="92"/>
      <c r="E175" s="92"/>
      <c r="F175" s="92"/>
      <c r="G175" s="92"/>
      <c r="H175" s="92"/>
      <c r="I175" s="92"/>
      <c r="J175" s="26"/>
    </row>
    <row r="176" customFormat="false" ht="13.8" hidden="false" customHeight="false" outlineLevel="0" collapsed="false">
      <c r="A176" s="26"/>
      <c r="B176" s="92"/>
      <c r="C176" s="92"/>
      <c r="D176" s="92"/>
      <c r="E176" s="92"/>
      <c r="F176" s="92"/>
      <c r="G176" s="92"/>
      <c r="H176" s="92"/>
      <c r="I176" s="92"/>
      <c r="J176" s="26"/>
    </row>
    <row r="177" customFormat="false" ht="13.8" hidden="false" customHeight="false" outlineLevel="0" collapsed="false">
      <c r="A177" s="26"/>
      <c r="B177" s="92"/>
      <c r="C177" s="92"/>
      <c r="D177" s="92"/>
      <c r="E177" s="92"/>
      <c r="F177" s="92"/>
      <c r="G177" s="92"/>
      <c r="H177" s="92"/>
      <c r="I177" s="92"/>
      <c r="J177" s="26"/>
    </row>
    <row r="178" customFormat="false" ht="13.8" hidden="false" customHeight="false" outlineLevel="0" collapsed="false">
      <c r="A178" s="26"/>
      <c r="B178" s="92"/>
      <c r="C178" s="92"/>
      <c r="D178" s="92"/>
      <c r="E178" s="92"/>
      <c r="F178" s="92"/>
      <c r="G178" s="92"/>
      <c r="H178" s="92"/>
      <c r="I178" s="92"/>
      <c r="J178" s="26"/>
    </row>
    <row r="179" customFormat="false" ht="13.8" hidden="false" customHeight="false" outlineLevel="0" collapsed="false">
      <c r="A179" s="26"/>
      <c r="B179" s="92"/>
      <c r="C179" s="92"/>
      <c r="D179" s="92"/>
      <c r="E179" s="92"/>
      <c r="F179" s="92"/>
      <c r="G179" s="92"/>
      <c r="H179" s="92"/>
      <c r="I179" s="92"/>
      <c r="J179" s="26"/>
    </row>
    <row r="180" customFormat="false" ht="13.8" hidden="false" customHeight="false" outlineLevel="0" collapsed="false">
      <c r="A180" s="26"/>
      <c r="B180" s="92"/>
      <c r="C180" s="92"/>
      <c r="D180" s="92"/>
      <c r="E180" s="92"/>
      <c r="F180" s="92"/>
      <c r="G180" s="92"/>
      <c r="H180" s="92"/>
      <c r="I180" s="92"/>
      <c r="J180" s="26"/>
    </row>
    <row r="181" customFormat="false" ht="13.8" hidden="false" customHeight="false" outlineLevel="0" collapsed="false">
      <c r="A181" s="26"/>
      <c r="B181" s="92"/>
      <c r="C181" s="92"/>
      <c r="D181" s="92"/>
      <c r="E181" s="92"/>
      <c r="F181" s="92"/>
      <c r="G181" s="92"/>
      <c r="H181" s="92"/>
      <c r="I181" s="92"/>
      <c r="J181" s="26"/>
    </row>
    <row r="182" customFormat="false" ht="13.8" hidden="false" customHeight="false" outlineLevel="0" collapsed="false">
      <c r="A182" s="26"/>
      <c r="B182" s="92"/>
      <c r="C182" s="92"/>
      <c r="D182" s="92"/>
      <c r="E182" s="92"/>
      <c r="F182" s="92"/>
      <c r="G182" s="92"/>
      <c r="H182" s="92"/>
      <c r="I182" s="92"/>
      <c r="J182" s="26"/>
    </row>
    <row r="183" customFormat="false" ht="13.8" hidden="false" customHeight="false" outlineLevel="0" collapsed="false">
      <c r="A183" s="26"/>
      <c r="B183" s="92"/>
      <c r="C183" s="92"/>
      <c r="D183" s="92"/>
      <c r="E183" s="92"/>
      <c r="F183" s="92"/>
      <c r="G183" s="92"/>
      <c r="H183" s="92"/>
      <c r="I183" s="92"/>
      <c r="J183" s="26"/>
    </row>
    <row r="184" customFormat="false" ht="13.8" hidden="false" customHeight="false" outlineLevel="0" collapsed="false">
      <c r="A184" s="26"/>
      <c r="B184" s="92"/>
      <c r="C184" s="92"/>
      <c r="D184" s="92"/>
      <c r="E184" s="92"/>
      <c r="F184" s="92"/>
      <c r="G184" s="92"/>
      <c r="H184" s="92"/>
      <c r="I184" s="92"/>
      <c r="J184" s="26"/>
    </row>
    <row r="185" customFormat="false" ht="13.8" hidden="false" customHeight="false" outlineLevel="0" collapsed="false">
      <c r="A185" s="26"/>
      <c r="B185" s="92"/>
      <c r="C185" s="92"/>
      <c r="D185" s="92"/>
      <c r="E185" s="92"/>
      <c r="F185" s="92"/>
      <c r="G185" s="92"/>
      <c r="H185" s="92"/>
      <c r="I185" s="92"/>
      <c r="J185" s="26"/>
    </row>
    <row r="186" customFormat="false" ht="13.8" hidden="false" customHeight="false" outlineLevel="0" collapsed="false">
      <c r="A186" s="26"/>
      <c r="B186" s="92"/>
      <c r="C186" s="92"/>
      <c r="D186" s="92"/>
      <c r="E186" s="92"/>
      <c r="F186" s="92"/>
      <c r="G186" s="92"/>
      <c r="H186" s="92"/>
      <c r="I186" s="92"/>
      <c r="J186" s="26"/>
    </row>
    <row r="187" customFormat="false" ht="13.8" hidden="false" customHeight="false" outlineLevel="0" collapsed="false">
      <c r="A187" s="26"/>
      <c r="B187" s="92"/>
      <c r="C187" s="92"/>
      <c r="D187" s="92"/>
      <c r="E187" s="92"/>
      <c r="F187" s="92"/>
      <c r="G187" s="92"/>
      <c r="H187" s="92"/>
      <c r="I187" s="92"/>
      <c r="J187" s="26"/>
    </row>
    <row r="188" customFormat="false" ht="13.8" hidden="false" customHeight="false" outlineLevel="0" collapsed="false">
      <c r="A188" s="26"/>
      <c r="B188" s="92"/>
      <c r="C188" s="92"/>
      <c r="D188" s="92"/>
      <c r="E188" s="92"/>
      <c r="F188" s="92"/>
      <c r="G188" s="92"/>
      <c r="H188" s="92"/>
      <c r="I188" s="92"/>
      <c r="J188" s="26"/>
    </row>
    <row r="189" customFormat="false" ht="13.8" hidden="false" customHeight="false" outlineLevel="0" collapsed="false">
      <c r="A189" s="26"/>
      <c r="B189" s="26"/>
      <c r="C189" s="26"/>
      <c r="D189" s="26"/>
      <c r="E189" s="26"/>
      <c r="F189" s="26"/>
      <c r="G189" s="26"/>
      <c r="H189" s="26"/>
      <c r="I189" s="26"/>
      <c r="J189" s="26"/>
    </row>
    <row r="1048576" customFormat="false" ht="12.8" hidden="false" customHeight="false" outlineLevel="0" collapsed="false"/>
  </sheetData>
  <sheetProtection sheet="true" password="d294" objects="true" scenarios="true"/>
  <mergeCells count="8">
    <mergeCell ref="C7:I7"/>
    <mergeCell ref="C8:I8"/>
    <mergeCell ref="G26:I26"/>
    <mergeCell ref="G28:I28"/>
    <mergeCell ref="E162:I162"/>
    <mergeCell ref="E164:G164"/>
    <mergeCell ref="E166:G166"/>
    <mergeCell ref="B174:I188"/>
  </mergeCells>
  <conditionalFormatting sqref="I167 I130:I131 I91 I115 I117 I119:I120 I85 I87 I89 I99 I101 I103 I105 I107 I109 I111 I113 I122 I124 I126 I128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22">
    <cfRule type="cellIs" priority="5" operator="equal" aboveAverage="0" equalAverage="0" bottom="0" percent="0" rank="0" text="" dxfId="0">
      <formula>"~"</formula>
    </cfRule>
    <cfRule type="cellIs" priority="6" operator="equal" aboveAverage="0" equalAverage="0" bottom="0" percent="0" rank="0" text="" dxfId="0">
      <formula>"√"</formula>
    </cfRule>
    <cfRule type="cellIs" priority="7" operator="equal" aboveAverage="0" equalAverage="0" bottom="0" percent="0" rank="0" text="" dxfId="0">
      <formula>"X"</formula>
    </cfRule>
  </conditionalFormatting>
  <conditionalFormatting sqref="I66 I63">
    <cfRule type="cellIs" priority="8" operator="equal" aboveAverage="0" equalAverage="0" bottom="0" percent="0" rank="0" text="" dxfId="0">
      <formula>"~"</formula>
    </cfRule>
    <cfRule type="cellIs" priority="9" operator="equal" aboveAverage="0" equalAverage="0" bottom="0" percent="0" rank="0" text="" dxfId="0">
      <formula>"√"</formula>
    </cfRule>
    <cfRule type="cellIs" priority="10" operator="equal" aboveAverage="0" equalAverage="0" bottom="0" percent="0" rank="0" text="" dxfId="0">
      <formula>"X"</formula>
    </cfRule>
  </conditionalFormatting>
  <conditionalFormatting sqref="I80">
    <cfRule type="cellIs" priority="11" operator="equal" aboveAverage="0" equalAverage="0" bottom="0" percent="0" rank="0" text="" dxfId="0">
      <formula>"~"</formula>
    </cfRule>
    <cfRule type="cellIs" priority="12" operator="equal" aboveAverage="0" equalAverage="0" bottom="0" percent="0" rank="0" text="" dxfId="0">
      <formula>"√"</formula>
    </cfRule>
    <cfRule type="cellIs" priority="13" operator="equal" aboveAverage="0" equalAverage="0" bottom="0" percent="0" rank="0" text="" dxfId="0">
      <formula>"X"</formula>
    </cfRule>
  </conditionalFormatting>
  <conditionalFormatting sqref="I122 I115">
    <cfRule type="cellIs" priority="14" operator="equal" aboveAverage="0" equalAverage="0" bottom="0" percent="0" rank="0" text="" dxfId="0">
      <formula>"~"</formula>
    </cfRule>
    <cfRule type="cellIs" priority="15" operator="equal" aboveAverage="0" equalAverage="0" bottom="0" percent="0" rank="0" text="" dxfId="0">
      <formula>"√"</formula>
    </cfRule>
    <cfRule type="cellIs" priority="16" operator="equal" aboveAverage="0" equalAverage="0" bottom="0" percent="0" rank="0" text="" dxfId="0">
      <formula>"X"</formula>
    </cfRule>
  </conditionalFormatting>
  <conditionalFormatting sqref="I147">
    <cfRule type="cellIs" priority="17" operator="equal" aboveAverage="0" equalAverage="0" bottom="0" percent="0" rank="0" text="" dxfId="0">
      <formula>"~"</formula>
    </cfRule>
    <cfRule type="cellIs" priority="18" operator="equal" aboveAverage="0" equalAverage="0" bottom="0" percent="0" rank="0" text="" dxfId="0">
      <formula>"√"</formula>
    </cfRule>
    <cfRule type="cellIs" priority="19" operator="equal" aboveAverage="0" equalAverage="0" bottom="0" percent="0" rank="0" text="" dxfId="0">
      <formula>"X"</formula>
    </cfRule>
  </conditionalFormatting>
  <conditionalFormatting sqref="I147">
    <cfRule type="cellIs" priority="20" operator="equal" aboveAverage="0" equalAverage="0" bottom="0" percent="0" rank="0" text="" dxfId="0">
      <formula>"~"</formula>
    </cfRule>
    <cfRule type="cellIs" priority="21" operator="equal" aboveAverage="0" equalAverage="0" bottom="0" percent="0" rank="0" text="" dxfId="0">
      <formula>"√"</formula>
    </cfRule>
    <cfRule type="cellIs" priority="22" operator="equal" aboveAverage="0" equalAverage="0" bottom="0" percent="0" rank="0" text="" dxfId="0">
      <formula>"X"</formula>
    </cfRule>
  </conditionalFormatting>
  <conditionalFormatting sqref="I147">
    <cfRule type="cellIs" priority="23" operator="equal" aboveAverage="0" equalAverage="0" bottom="0" percent="0" rank="0" text="" dxfId="0">
      <formula>"~"</formula>
    </cfRule>
    <cfRule type="cellIs" priority="24" operator="equal" aboveAverage="0" equalAverage="0" bottom="0" percent="0" rank="0" text="" dxfId="0">
      <formula>"√"</formula>
    </cfRule>
    <cfRule type="cellIs" priority="25" operator="equal" aboveAverage="0" equalAverage="0" bottom="0" percent="0" rank="0" text="" dxfId="0">
      <formula>"X"</formula>
    </cfRule>
  </conditionalFormatting>
  <conditionalFormatting sqref="I147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I147">
    <cfRule type="cellIs" priority="29" operator="equal" aboveAverage="0" equalAverage="0" bottom="0" percent="0" rank="0" text="" dxfId="0">
      <formula>"~"</formula>
    </cfRule>
    <cfRule type="cellIs" priority="30" operator="equal" aboveAverage="0" equalAverage="0" bottom="0" percent="0" rank="0" text="" dxfId="0">
      <formula>"√"</formula>
    </cfRule>
    <cfRule type="cellIs" priority="31" operator="equal" aboveAverage="0" equalAverage="0" bottom="0" percent="0" rank="0" text="" dxfId="0">
      <formula>"X"</formula>
    </cfRule>
  </conditionalFormatting>
  <conditionalFormatting sqref="I151">
    <cfRule type="cellIs" priority="32" operator="equal" aboveAverage="0" equalAverage="0" bottom="0" percent="0" rank="0" text="" dxfId="0">
      <formula>"~"</formula>
    </cfRule>
    <cfRule type="cellIs" priority="33" operator="equal" aboveAverage="0" equalAverage="0" bottom="0" percent="0" rank="0" text="" dxfId="0">
      <formula>"√"</formula>
    </cfRule>
    <cfRule type="cellIs" priority="34" operator="equal" aboveAverage="0" equalAverage="0" bottom="0" percent="0" rank="0" text="" dxfId="0">
      <formula>"X"</formula>
    </cfRule>
  </conditionalFormatting>
  <conditionalFormatting sqref="I147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conditionalFormatting sqref="I147">
    <cfRule type="cellIs" priority="38" operator="equal" aboveAverage="0" equalAverage="0" bottom="0" percent="0" rank="0" text="" dxfId="0">
      <formula>"~"</formula>
    </cfRule>
    <cfRule type="cellIs" priority="39" operator="equal" aboveAverage="0" equalAverage="0" bottom="0" percent="0" rank="0" text="" dxfId="0">
      <formula>"√"</formula>
    </cfRule>
    <cfRule type="cellIs" priority="40" operator="equal" aboveAverage="0" equalAverage="0" bottom="0" percent="0" rank="0" text="" dxfId="0">
      <formula>"X"</formula>
    </cfRule>
  </conditionalFormatting>
  <conditionalFormatting sqref="I147">
    <cfRule type="cellIs" priority="41" operator="equal" aboveAverage="0" equalAverage="0" bottom="0" percent="0" rank="0" text="" dxfId="0">
      <formula>"~"</formula>
    </cfRule>
    <cfRule type="cellIs" priority="42" operator="equal" aboveAverage="0" equalAverage="0" bottom="0" percent="0" rank="0" text="" dxfId="0">
      <formula>"√"</formula>
    </cfRule>
    <cfRule type="cellIs" priority="43" operator="equal" aboveAverage="0" equalAverage="0" bottom="0" percent="0" rank="0" text="" dxfId="0">
      <formula>"X"</formula>
    </cfRule>
  </conditionalFormatting>
  <conditionalFormatting sqref="I147">
    <cfRule type="cellIs" priority="44" operator="equal" aboveAverage="0" equalAverage="0" bottom="0" percent="0" rank="0" text="" dxfId="0">
      <formula>"~"</formula>
    </cfRule>
    <cfRule type="cellIs" priority="45" operator="equal" aboveAverage="0" equalAverage="0" bottom="0" percent="0" rank="0" text="" dxfId="0">
      <formula>"√"</formula>
    </cfRule>
    <cfRule type="cellIs" priority="46" operator="equal" aboveAverage="0" equalAverage="0" bottom="0" percent="0" rank="0" text="" dxfId="0">
      <formula>"X"</formula>
    </cfRule>
  </conditionalFormatting>
  <conditionalFormatting sqref="G22">
    <cfRule type="containsErrors" priority="47" aboveAverage="0" equalAverage="0" bottom="0" percent="0" rank="0" text="" dxfId="0">
      <formula>ISERROR(G22)</formula>
    </cfRule>
  </conditionalFormatting>
  <conditionalFormatting sqref="G136">
    <cfRule type="containsErrors" priority="48" aboveAverage="0" equalAverage="0" bottom="0" percent="0" rank="0" text="" dxfId="0">
      <formula>ISERROR(G136)</formula>
    </cfRule>
  </conditionalFormatting>
  <conditionalFormatting sqref="G143">
    <cfRule type="containsErrors" priority="49" aboveAverage="0" equalAverage="0" bottom="0" percent="0" rank="0" text="" dxfId="0">
      <formula>ISERROR(G143)</formula>
    </cfRule>
  </conditionalFormatting>
  <conditionalFormatting sqref="G144">
    <cfRule type="containsErrors" priority="50" aboveAverage="0" equalAverage="0" bottom="0" percent="0" rank="0" text="" dxfId="0">
      <formula>ISERROR(G144)</formula>
    </cfRule>
  </conditionalFormatting>
  <conditionalFormatting sqref="I143">
    <cfRule type="cellIs" priority="51" operator="equal" aboveAverage="0" equalAverage="0" bottom="0" percent="0" rank="0" text="" dxfId="0">
      <formula>"~"</formula>
    </cfRule>
    <cfRule type="cellIs" priority="52" operator="equal" aboveAverage="0" equalAverage="0" bottom="0" percent="0" rank="0" text="" dxfId="0">
      <formula>"√"</formula>
    </cfRule>
    <cfRule type="cellIs" priority="53" operator="equal" aboveAverage="0" equalAverage="0" bottom="0" percent="0" rank="0" text="" dxfId="0">
      <formula>"X"</formula>
    </cfRule>
  </conditionalFormatting>
  <conditionalFormatting sqref="I144">
    <cfRule type="cellIs" priority="54" operator="equal" aboveAverage="0" equalAverage="0" bottom="0" percent="0" rank="0" text="" dxfId="0">
      <formula>"~"</formula>
    </cfRule>
    <cfRule type="cellIs" priority="55" operator="equal" aboveAverage="0" equalAverage="0" bottom="0" percent="0" rank="0" text="" dxfId="0">
      <formula>"√"</formula>
    </cfRule>
    <cfRule type="cellIs" priority="56" operator="equal" aboveAverage="0" equalAverage="0" bottom="0" percent="0" rank="0" text="" dxfId="0">
      <formula>"X"</formula>
    </cfRule>
  </conditionalFormatting>
  <conditionalFormatting sqref="I136">
    <cfRule type="cellIs" priority="57" operator="equal" aboveAverage="0" equalAverage="0" bottom="0" percent="0" rank="0" text="" dxfId="0">
      <formula>"~"</formula>
    </cfRule>
    <cfRule type="cellIs" priority="58" operator="equal" aboveAverage="0" equalAverage="0" bottom="0" percent="0" rank="0" text="" dxfId="0">
      <formula>"√"</formula>
    </cfRule>
    <cfRule type="cellIs" priority="59" operator="equal" aboveAverage="0" equalAverage="0" bottom="0" percent="0" rank="0" text="" dxfId="0">
      <formula>"X"</formula>
    </cfRule>
  </conditionalFormatting>
  <conditionalFormatting sqref="I152">
    <cfRule type="cellIs" priority="60" operator="equal" aboveAverage="0" equalAverage="0" bottom="0" percent="0" rank="0" text="" dxfId="0">
      <formula>"~"</formula>
    </cfRule>
    <cfRule type="cellIs" priority="61" operator="equal" aboveAverage="0" equalAverage="0" bottom="0" percent="0" rank="0" text="" dxfId="0">
      <formula>"√"</formula>
    </cfRule>
    <cfRule type="cellIs" priority="62" operator="equal" aboveAverage="0" equalAverage="0" bottom="0" percent="0" rank="0" text="" dxfId="0">
      <formula>"X"</formula>
    </cfRule>
  </conditionalFormatting>
  <conditionalFormatting sqref="I7">
    <cfRule type="cellIs" priority="63" operator="equal" aboveAverage="0" equalAverage="0" bottom="0" percent="0" rank="0" text="" dxfId="0">
      <formula>"~"</formula>
    </cfRule>
    <cfRule type="cellIs" priority="64" operator="equal" aboveAverage="0" equalAverage="0" bottom="0" percent="0" rank="0" text="" dxfId="0">
      <formula>"√"</formula>
    </cfRule>
    <cfRule type="cellIs" priority="65" operator="equal" aboveAverage="0" equalAverage="0" bottom="0" percent="0" rank="0" text="" dxfId="0">
      <formula>"X"</formula>
    </cfRule>
  </conditionalFormatting>
  <conditionalFormatting sqref="I97 I93 I95">
    <cfRule type="cellIs" priority="66" operator="equal" aboveAverage="0" equalAverage="0" bottom="0" percent="0" rank="0" text="" dxfId="0">
      <formula>"~"</formula>
    </cfRule>
    <cfRule type="cellIs" priority="67" operator="equal" aboveAverage="0" equalAverage="0" bottom="0" percent="0" rank="0" text="" dxfId="0">
      <formula>"√"</formula>
    </cfRule>
    <cfRule type="cellIs" priority="68" operator="equal" aboveAverage="0" equalAverage="0" bottom="0" percent="0" rank="0" text="" dxfId="0">
      <formula>"X"</formula>
    </cfRule>
  </conditionalFormatting>
  <conditionalFormatting sqref="I32">
    <cfRule type="cellIs" priority="69" operator="equal" aboveAverage="0" equalAverage="0" bottom="0" percent="0" rank="0" text="" dxfId="0">
      <formula>"~"</formula>
    </cfRule>
    <cfRule type="cellIs" priority="70" operator="equal" aboveAverage="0" equalAverage="0" bottom="0" percent="0" rank="0" text="" dxfId="0">
      <formula>"√"</formula>
    </cfRule>
    <cfRule type="cellIs" priority="71" operator="equal" aboveAverage="0" equalAverage="0" bottom="0" percent="0" rank="0" text="" dxfId="0">
      <formula>"X"</formula>
    </cfRule>
  </conditionalFormatting>
  <conditionalFormatting sqref="I55 I39 I47">
    <cfRule type="cellIs" priority="72" operator="equal" aboveAverage="0" equalAverage="0" bottom="0" percent="0" rank="0" text="" dxfId="0">
      <formula>"~"</formula>
    </cfRule>
    <cfRule type="cellIs" priority="73" operator="equal" aboveAverage="0" equalAverage="0" bottom="0" percent="0" rank="0" text="" dxfId="0">
      <formula>"√"</formula>
    </cfRule>
    <cfRule type="cellIs" priority="74" operator="equal" aboveAverage="0" equalAverage="0" bottom="0" percent="0" rank="0" text="" dxfId="0">
      <formula>"X"</formula>
    </cfRule>
  </conditionalFormatting>
  <conditionalFormatting sqref="I34">
    <cfRule type="cellIs" priority="75" operator="equal" aboveAverage="0" equalAverage="0" bottom="0" percent="0" rank="0" text="" dxfId="0">
      <formula>"~"</formula>
    </cfRule>
    <cfRule type="cellIs" priority="76" operator="equal" aboveAverage="0" equalAverage="0" bottom="0" percent="0" rank="0" text="" dxfId="0">
      <formula>"√"</formula>
    </cfRule>
    <cfRule type="cellIs" priority="77" operator="equal" aboveAverage="0" equalAverage="0" bottom="0" percent="0" rank="0" text="" dxfId="0">
      <formula>"X"</formula>
    </cfRule>
  </conditionalFormatting>
  <conditionalFormatting sqref="I36">
    <cfRule type="cellIs" priority="78" operator="equal" aboveAverage="0" equalAverage="0" bottom="0" percent="0" rank="0" text="" dxfId="0">
      <formula>"~"</formula>
    </cfRule>
    <cfRule type="cellIs" priority="79" operator="equal" aboveAverage="0" equalAverage="0" bottom="0" percent="0" rank="0" text="" dxfId="0">
      <formula>"√"</formula>
    </cfRule>
    <cfRule type="cellIs" priority="80" operator="equal" aboveAverage="0" equalAverage="0" bottom="0" percent="0" rank="0" text="" dxfId="0">
      <formula>"X"</formula>
    </cfRule>
  </conditionalFormatting>
  <conditionalFormatting sqref="I38">
    <cfRule type="cellIs" priority="81" operator="equal" aboveAverage="0" equalAverage="0" bottom="0" percent="0" rank="0" text="" dxfId="0">
      <formula>"~"</formula>
    </cfRule>
    <cfRule type="cellIs" priority="82" operator="equal" aboveAverage="0" equalAverage="0" bottom="0" percent="0" rank="0" text="" dxfId="0">
      <formula>"√"</formula>
    </cfRule>
    <cfRule type="cellIs" priority="83" operator="equal" aboveAverage="0" equalAverage="0" bottom="0" percent="0" rank="0" text="" dxfId="0">
      <formula>"X"</formula>
    </cfRule>
  </conditionalFormatting>
  <conditionalFormatting sqref="I40">
    <cfRule type="cellIs" priority="84" operator="equal" aboveAverage="0" equalAverage="0" bottom="0" percent="0" rank="0" text="" dxfId="0">
      <formula>"~"</formula>
    </cfRule>
    <cfRule type="cellIs" priority="85" operator="equal" aboveAverage="0" equalAverage="0" bottom="0" percent="0" rank="0" text="" dxfId="0">
      <formula>"√"</formula>
    </cfRule>
    <cfRule type="cellIs" priority="86" operator="equal" aboveAverage="0" equalAverage="0" bottom="0" percent="0" rank="0" text="" dxfId="0">
      <formula>"X"</formula>
    </cfRule>
  </conditionalFormatting>
  <conditionalFormatting sqref="I42">
    <cfRule type="cellIs" priority="87" operator="equal" aboveAverage="0" equalAverage="0" bottom="0" percent="0" rank="0" text="" dxfId="0">
      <formula>"~"</formula>
    </cfRule>
    <cfRule type="cellIs" priority="88" operator="equal" aboveAverage="0" equalAverage="0" bottom="0" percent="0" rank="0" text="" dxfId="0">
      <formula>"√"</formula>
    </cfRule>
    <cfRule type="cellIs" priority="89" operator="equal" aboveAverage="0" equalAverage="0" bottom="0" percent="0" rank="0" text="" dxfId="0">
      <formula>"X"</formula>
    </cfRule>
  </conditionalFormatting>
  <conditionalFormatting sqref="I44">
    <cfRule type="cellIs" priority="90" operator="equal" aboveAverage="0" equalAverage="0" bottom="0" percent="0" rank="0" text="" dxfId="0">
      <formula>"~"</formula>
    </cfRule>
    <cfRule type="cellIs" priority="91" operator="equal" aboveAverage="0" equalAverage="0" bottom="0" percent="0" rank="0" text="" dxfId="0">
      <formula>"√"</formula>
    </cfRule>
    <cfRule type="cellIs" priority="92" operator="equal" aboveAverage="0" equalAverage="0" bottom="0" percent="0" rank="0" text="" dxfId="0">
      <formula>"X"</formula>
    </cfRule>
  </conditionalFormatting>
  <conditionalFormatting sqref="I46">
    <cfRule type="cellIs" priority="93" operator="equal" aboveAverage="0" equalAverage="0" bottom="0" percent="0" rank="0" text="" dxfId="0">
      <formula>"~"</formula>
    </cfRule>
    <cfRule type="cellIs" priority="94" operator="equal" aboveAverage="0" equalAverage="0" bottom="0" percent="0" rank="0" text="" dxfId="0">
      <formula>"√"</formula>
    </cfRule>
    <cfRule type="cellIs" priority="95" operator="equal" aboveAverage="0" equalAverage="0" bottom="0" percent="0" rank="0" text="" dxfId="0">
      <formula>"X"</formula>
    </cfRule>
  </conditionalFormatting>
  <conditionalFormatting sqref="I48">
    <cfRule type="cellIs" priority="96" operator="equal" aboveAverage="0" equalAverage="0" bottom="0" percent="0" rank="0" text="" dxfId="0">
      <formula>"~"</formula>
    </cfRule>
    <cfRule type="cellIs" priority="97" operator="equal" aboveAverage="0" equalAverage="0" bottom="0" percent="0" rank="0" text="" dxfId="0">
      <formula>"√"</formula>
    </cfRule>
    <cfRule type="cellIs" priority="98" operator="equal" aboveAverage="0" equalAverage="0" bottom="0" percent="0" rank="0" text="" dxfId="0">
      <formula>"X"</formula>
    </cfRule>
  </conditionalFormatting>
  <conditionalFormatting sqref="I50">
    <cfRule type="cellIs" priority="99" operator="equal" aboveAverage="0" equalAverage="0" bottom="0" percent="0" rank="0" text="" dxfId="0">
      <formula>"~"</formula>
    </cfRule>
    <cfRule type="cellIs" priority="100" operator="equal" aboveAverage="0" equalAverage="0" bottom="0" percent="0" rank="0" text="" dxfId="0">
      <formula>"√"</formula>
    </cfRule>
    <cfRule type="cellIs" priority="101" operator="equal" aboveAverage="0" equalAverage="0" bottom="0" percent="0" rank="0" text="" dxfId="0">
      <formula>"X"</formula>
    </cfRule>
  </conditionalFormatting>
  <conditionalFormatting sqref="I52">
    <cfRule type="cellIs" priority="102" operator="equal" aboveAverage="0" equalAverage="0" bottom="0" percent="0" rank="0" text="" dxfId="0">
      <formula>"~"</formula>
    </cfRule>
    <cfRule type="cellIs" priority="103" operator="equal" aboveAverage="0" equalAverage="0" bottom="0" percent="0" rank="0" text="" dxfId="0">
      <formula>"√"</formula>
    </cfRule>
    <cfRule type="cellIs" priority="104" operator="equal" aboveAverage="0" equalAverage="0" bottom="0" percent="0" rank="0" text="" dxfId="0">
      <formula>"X"</formula>
    </cfRule>
  </conditionalFormatting>
  <conditionalFormatting sqref="I54">
    <cfRule type="cellIs" priority="105" operator="equal" aboveAverage="0" equalAverage="0" bottom="0" percent="0" rank="0" text="" dxfId="0">
      <formula>"~"</formula>
    </cfRule>
    <cfRule type="cellIs" priority="106" operator="equal" aboveAverage="0" equalAverage="0" bottom="0" percent="0" rank="0" text="" dxfId="0">
      <formula>"√"</formula>
    </cfRule>
    <cfRule type="cellIs" priority="107" operator="equal" aboveAverage="0" equalAverage="0" bottom="0" percent="0" rank="0" text="" dxfId="0">
      <formula>"X"</formula>
    </cfRule>
  </conditionalFormatting>
  <conditionalFormatting sqref="I56">
    <cfRule type="cellIs" priority="108" operator="equal" aboveAverage="0" equalAverage="0" bottom="0" percent="0" rank="0" text="" dxfId="0">
      <formula>"~"</formula>
    </cfRule>
    <cfRule type="cellIs" priority="109" operator="equal" aboveAverage="0" equalAverage="0" bottom="0" percent="0" rank="0" text="" dxfId="0">
      <formula>"√"</formula>
    </cfRule>
    <cfRule type="cellIs" priority="110" operator="equal" aboveAverage="0" equalAverage="0" bottom="0" percent="0" rank="0" text="" dxfId="0">
      <formula>"X"</formula>
    </cfRule>
  </conditionalFormatting>
  <conditionalFormatting sqref="I58">
    <cfRule type="cellIs" priority="111" operator="equal" aboveAverage="0" equalAverage="0" bottom="0" percent="0" rank="0" text="" dxfId="0">
      <formula>"~"</formula>
    </cfRule>
    <cfRule type="cellIs" priority="112" operator="equal" aboveAverage="0" equalAverage="0" bottom="0" percent="0" rank="0" text="" dxfId="0">
      <formula>"√"</formula>
    </cfRule>
    <cfRule type="cellIs" priority="113" operator="equal" aboveAverage="0" equalAverage="0" bottom="0" percent="0" rank="0" text="" dxfId="0">
      <formula>"X"</formula>
    </cfRule>
  </conditionalFormatting>
  <conditionalFormatting sqref="I60">
    <cfRule type="cellIs" priority="114" operator="equal" aboveAverage="0" equalAverage="0" bottom="0" percent="0" rank="0" text="" dxfId="0">
      <formula>"~"</formula>
    </cfRule>
    <cfRule type="cellIs" priority="115" operator="equal" aboveAverage="0" equalAverage="0" bottom="0" percent="0" rank="0" text="" dxfId="0">
      <formula>"√"</formula>
    </cfRule>
    <cfRule type="cellIs" priority="116" operator="equal" aboveAverage="0" equalAverage="0" bottom="0" percent="0" rank="0" text="" dxfId="0">
      <formula>"X"</formula>
    </cfRule>
  </conditionalFormatting>
  <conditionalFormatting sqref="I62">
    <cfRule type="cellIs" priority="117" operator="equal" aboveAverage="0" equalAverage="0" bottom="0" percent="0" rank="0" text="" dxfId="0">
      <formula>"~"</formula>
    </cfRule>
    <cfRule type="cellIs" priority="118" operator="equal" aboveAverage="0" equalAverage="0" bottom="0" percent="0" rank="0" text="" dxfId="0">
      <formula>"√"</formula>
    </cfRule>
    <cfRule type="cellIs" priority="119" operator="equal" aboveAverage="0" equalAverage="0" bottom="0" percent="0" rank="0" text="" dxfId="0">
      <formula>"X"</formula>
    </cfRule>
  </conditionalFormatting>
  <conditionalFormatting sqref="I67">
    <cfRule type="cellIs" priority="120" operator="equal" aboveAverage="0" equalAverage="0" bottom="0" percent="0" rank="0" text="" dxfId="0">
      <formula>"~"</formula>
    </cfRule>
    <cfRule type="cellIs" priority="121" operator="equal" aboveAverage="0" equalAverage="0" bottom="0" percent="0" rank="0" text="" dxfId="0">
      <formula>"√"</formula>
    </cfRule>
    <cfRule type="cellIs" priority="122" operator="equal" aboveAverage="0" equalAverage="0" bottom="0" percent="0" rank="0" text="" dxfId="0">
      <formula>"X"</formula>
    </cfRule>
  </conditionalFormatting>
  <conditionalFormatting sqref="I69">
    <cfRule type="cellIs" priority="123" operator="equal" aboveAverage="0" equalAverage="0" bottom="0" percent="0" rank="0" text="" dxfId="0">
      <formula>"~"</formula>
    </cfRule>
    <cfRule type="cellIs" priority="124" operator="equal" aboveAverage="0" equalAverage="0" bottom="0" percent="0" rank="0" text="" dxfId="0">
      <formula>"√"</formula>
    </cfRule>
    <cfRule type="cellIs" priority="125" operator="equal" aboveAverage="0" equalAverage="0" bottom="0" percent="0" rank="0" text="" dxfId="0">
      <formula>"X"</formula>
    </cfRule>
  </conditionalFormatting>
  <conditionalFormatting sqref="I71">
    <cfRule type="cellIs" priority="126" operator="equal" aboveAverage="0" equalAverage="0" bottom="0" percent="0" rank="0" text="" dxfId="0">
      <formula>"~"</formula>
    </cfRule>
    <cfRule type="cellIs" priority="127" operator="equal" aboveAverage="0" equalAverage="0" bottom="0" percent="0" rank="0" text="" dxfId="0">
      <formula>"√"</formula>
    </cfRule>
    <cfRule type="cellIs" priority="128" operator="equal" aboveAverage="0" equalAverage="0" bottom="0" percent="0" rank="0" text="" dxfId="0">
      <formula>"X"</formula>
    </cfRule>
  </conditionalFormatting>
  <conditionalFormatting sqref="I73">
    <cfRule type="cellIs" priority="129" operator="equal" aboveAverage="0" equalAverage="0" bottom="0" percent="0" rank="0" text="" dxfId="0">
      <formula>"~"</formula>
    </cfRule>
    <cfRule type="cellIs" priority="130" operator="equal" aboveAverage="0" equalAverage="0" bottom="0" percent="0" rank="0" text="" dxfId="0">
      <formula>"√"</formula>
    </cfRule>
    <cfRule type="cellIs" priority="131" operator="equal" aboveAverage="0" equalAverage="0" bottom="0" percent="0" rank="0" text="" dxfId="0">
      <formula>"X"</formula>
    </cfRule>
  </conditionalFormatting>
  <conditionalFormatting sqref="I84">
    <cfRule type="cellIs" priority="132" operator="equal" aboveAverage="0" equalAverage="0" bottom="0" percent="0" rank="0" text="" dxfId="0">
      <formula>"~"</formula>
    </cfRule>
    <cfRule type="cellIs" priority="133" operator="equal" aboveAverage="0" equalAverage="0" bottom="0" percent="0" rank="0" text="" dxfId="0">
      <formula>"√"</formula>
    </cfRule>
    <cfRule type="cellIs" priority="134" operator="equal" aboveAverage="0" equalAverage="0" bottom="0" percent="0" rank="0" text="" dxfId="0">
      <formula>"X"</formula>
    </cfRule>
  </conditionalFormatting>
  <conditionalFormatting sqref="I86">
    <cfRule type="cellIs" priority="135" operator="equal" aboveAverage="0" equalAverage="0" bottom="0" percent="0" rank="0" text="" dxfId="0">
      <formula>"~"</formula>
    </cfRule>
    <cfRule type="cellIs" priority="136" operator="equal" aboveAverage="0" equalAverage="0" bottom="0" percent="0" rank="0" text="" dxfId="0">
      <formula>"√"</formula>
    </cfRule>
    <cfRule type="cellIs" priority="137" operator="equal" aboveAverage="0" equalAverage="0" bottom="0" percent="0" rank="0" text="" dxfId="0">
      <formula>"X"</formula>
    </cfRule>
  </conditionalFormatting>
  <conditionalFormatting sqref="I88">
    <cfRule type="cellIs" priority="138" operator="equal" aboveAverage="0" equalAverage="0" bottom="0" percent="0" rank="0" text="" dxfId="0">
      <formula>"~"</formula>
    </cfRule>
    <cfRule type="cellIs" priority="139" operator="equal" aboveAverage="0" equalAverage="0" bottom="0" percent="0" rank="0" text="" dxfId="0">
      <formula>"√"</formula>
    </cfRule>
    <cfRule type="cellIs" priority="140" operator="equal" aboveAverage="0" equalAverage="0" bottom="0" percent="0" rank="0" text="" dxfId="0">
      <formula>"X"</formula>
    </cfRule>
  </conditionalFormatting>
  <conditionalFormatting sqref="I90">
    <cfRule type="cellIs" priority="141" operator="equal" aboveAverage="0" equalAverage="0" bottom="0" percent="0" rank="0" text="" dxfId="0">
      <formula>"~"</formula>
    </cfRule>
    <cfRule type="cellIs" priority="142" operator="equal" aboveAverage="0" equalAverage="0" bottom="0" percent="0" rank="0" text="" dxfId="0">
      <formula>"√"</formula>
    </cfRule>
    <cfRule type="cellIs" priority="143" operator="equal" aboveAverage="0" equalAverage="0" bottom="0" percent="0" rank="0" text="" dxfId="0">
      <formula>"X"</formula>
    </cfRule>
  </conditionalFormatting>
  <conditionalFormatting sqref="I92">
    <cfRule type="cellIs" priority="144" operator="equal" aboveAverage="0" equalAverage="0" bottom="0" percent="0" rank="0" text="" dxfId="0">
      <formula>"~"</formula>
    </cfRule>
    <cfRule type="cellIs" priority="145" operator="equal" aboveAverage="0" equalAverage="0" bottom="0" percent="0" rank="0" text="" dxfId="0">
      <formula>"√"</formula>
    </cfRule>
    <cfRule type="cellIs" priority="146" operator="equal" aboveAverage="0" equalAverage="0" bottom="0" percent="0" rank="0" text="" dxfId="0">
      <formula>"X"</formula>
    </cfRule>
  </conditionalFormatting>
  <conditionalFormatting sqref="I94">
    <cfRule type="cellIs" priority="147" operator="equal" aboveAverage="0" equalAverage="0" bottom="0" percent="0" rank="0" text="" dxfId="0">
      <formula>"~"</formula>
    </cfRule>
    <cfRule type="cellIs" priority="148" operator="equal" aboveAverage="0" equalAverage="0" bottom="0" percent="0" rank="0" text="" dxfId="0">
      <formula>"√"</formula>
    </cfRule>
    <cfRule type="cellIs" priority="149" operator="equal" aboveAverage="0" equalAverage="0" bottom="0" percent="0" rank="0" text="" dxfId="0">
      <formula>"X"</formula>
    </cfRule>
  </conditionalFormatting>
  <conditionalFormatting sqref="I96">
    <cfRule type="cellIs" priority="150" operator="equal" aboveAverage="0" equalAverage="0" bottom="0" percent="0" rank="0" text="" dxfId="0">
      <formula>"~"</formula>
    </cfRule>
    <cfRule type="cellIs" priority="151" operator="equal" aboveAverage="0" equalAverage="0" bottom="0" percent="0" rank="0" text="" dxfId="0">
      <formula>"√"</formula>
    </cfRule>
    <cfRule type="cellIs" priority="152" operator="equal" aboveAverage="0" equalAverage="0" bottom="0" percent="0" rank="0" text="" dxfId="0">
      <formula>"X"</formula>
    </cfRule>
  </conditionalFormatting>
  <conditionalFormatting sqref="I98">
    <cfRule type="cellIs" priority="153" operator="equal" aboveAverage="0" equalAverage="0" bottom="0" percent="0" rank="0" text="" dxfId="0">
      <formula>"~"</formula>
    </cfRule>
    <cfRule type="cellIs" priority="154" operator="equal" aboveAverage="0" equalAverage="0" bottom="0" percent="0" rank="0" text="" dxfId="0">
      <formula>"√"</formula>
    </cfRule>
    <cfRule type="cellIs" priority="155" operator="equal" aboveAverage="0" equalAverage="0" bottom="0" percent="0" rank="0" text="" dxfId="0">
      <formula>"X"</formula>
    </cfRule>
  </conditionalFormatting>
  <conditionalFormatting sqref="I100">
    <cfRule type="cellIs" priority="156" operator="equal" aboveAverage="0" equalAverage="0" bottom="0" percent="0" rank="0" text="" dxfId="0">
      <formula>"~"</formula>
    </cfRule>
    <cfRule type="cellIs" priority="157" operator="equal" aboveAverage="0" equalAverage="0" bottom="0" percent="0" rank="0" text="" dxfId="0">
      <formula>"√"</formula>
    </cfRule>
    <cfRule type="cellIs" priority="158" operator="equal" aboveAverage="0" equalAverage="0" bottom="0" percent="0" rank="0" text="" dxfId="0">
      <formula>"X"</formula>
    </cfRule>
  </conditionalFormatting>
  <conditionalFormatting sqref="I102">
    <cfRule type="cellIs" priority="159" operator="equal" aboveAverage="0" equalAverage="0" bottom="0" percent="0" rank="0" text="" dxfId="0">
      <formula>"~"</formula>
    </cfRule>
    <cfRule type="cellIs" priority="160" operator="equal" aboveAverage="0" equalAverage="0" bottom="0" percent="0" rank="0" text="" dxfId="0">
      <formula>"√"</formula>
    </cfRule>
    <cfRule type="cellIs" priority="161" operator="equal" aboveAverage="0" equalAverage="0" bottom="0" percent="0" rank="0" text="" dxfId="0">
      <formula>"X"</formula>
    </cfRule>
  </conditionalFormatting>
  <conditionalFormatting sqref="I104">
    <cfRule type="cellIs" priority="162" operator="equal" aboveAverage="0" equalAverage="0" bottom="0" percent="0" rank="0" text="" dxfId="0">
      <formula>"~"</formula>
    </cfRule>
    <cfRule type="cellIs" priority="163" operator="equal" aboveAverage="0" equalAverage="0" bottom="0" percent="0" rank="0" text="" dxfId="0">
      <formula>"√"</formula>
    </cfRule>
    <cfRule type="cellIs" priority="164" operator="equal" aboveAverage="0" equalAverage="0" bottom="0" percent="0" rank="0" text="" dxfId="0">
      <formula>"X"</formula>
    </cfRule>
  </conditionalFormatting>
  <conditionalFormatting sqref="I106">
    <cfRule type="cellIs" priority="165" operator="equal" aboveAverage="0" equalAverage="0" bottom="0" percent="0" rank="0" text="" dxfId="0">
      <formula>"~"</formula>
    </cfRule>
    <cfRule type="cellIs" priority="166" operator="equal" aboveAverage="0" equalAverage="0" bottom="0" percent="0" rank="0" text="" dxfId="0">
      <formula>"√"</formula>
    </cfRule>
    <cfRule type="cellIs" priority="167" operator="equal" aboveAverage="0" equalAverage="0" bottom="0" percent="0" rank="0" text="" dxfId="0">
      <formula>"X"</formula>
    </cfRule>
  </conditionalFormatting>
  <conditionalFormatting sqref="I108">
    <cfRule type="cellIs" priority="168" operator="equal" aboveAverage="0" equalAverage="0" bottom="0" percent="0" rank="0" text="" dxfId="0">
      <formula>"~"</formula>
    </cfRule>
    <cfRule type="cellIs" priority="169" operator="equal" aboveAverage="0" equalAverage="0" bottom="0" percent="0" rank="0" text="" dxfId="0">
      <formula>"√"</formula>
    </cfRule>
    <cfRule type="cellIs" priority="170" operator="equal" aboveAverage="0" equalAverage="0" bottom="0" percent="0" rank="0" text="" dxfId="0">
      <formula>"X"</formula>
    </cfRule>
  </conditionalFormatting>
  <conditionalFormatting sqref="I110">
    <cfRule type="cellIs" priority="171" operator="equal" aboveAverage="0" equalAverage="0" bottom="0" percent="0" rank="0" text="" dxfId="0">
      <formula>"~"</formula>
    </cfRule>
    <cfRule type="cellIs" priority="172" operator="equal" aboveAverage="0" equalAverage="0" bottom="0" percent="0" rank="0" text="" dxfId="0">
      <formula>"√"</formula>
    </cfRule>
    <cfRule type="cellIs" priority="173" operator="equal" aboveAverage="0" equalAverage="0" bottom="0" percent="0" rank="0" text="" dxfId="0">
      <formula>"X"</formula>
    </cfRule>
  </conditionalFormatting>
  <conditionalFormatting sqref="I112">
    <cfRule type="cellIs" priority="174" operator="equal" aboveAverage="0" equalAverage="0" bottom="0" percent="0" rank="0" text="" dxfId="0">
      <formula>"~"</formula>
    </cfRule>
    <cfRule type="cellIs" priority="175" operator="equal" aboveAverage="0" equalAverage="0" bottom="0" percent="0" rank="0" text="" dxfId="0">
      <formula>"√"</formula>
    </cfRule>
    <cfRule type="cellIs" priority="176" operator="equal" aboveAverage="0" equalAverage="0" bottom="0" percent="0" rank="0" text="" dxfId="0">
      <formula>"X"</formula>
    </cfRule>
  </conditionalFormatting>
  <conditionalFormatting sqref="I114">
    <cfRule type="cellIs" priority="177" operator="equal" aboveAverage="0" equalAverage="0" bottom="0" percent="0" rank="0" text="" dxfId="0">
      <formula>"~"</formula>
    </cfRule>
    <cfRule type="cellIs" priority="178" operator="equal" aboveAverage="0" equalAverage="0" bottom="0" percent="0" rank="0" text="" dxfId="0">
      <formula>"√"</formula>
    </cfRule>
    <cfRule type="cellIs" priority="179" operator="equal" aboveAverage="0" equalAverage="0" bottom="0" percent="0" rank="0" text="" dxfId="0">
      <formula>"X"</formula>
    </cfRule>
  </conditionalFormatting>
  <conditionalFormatting sqref="I116">
    <cfRule type="cellIs" priority="180" operator="equal" aboveAverage="0" equalAverage="0" bottom="0" percent="0" rank="0" text="" dxfId="0">
      <formula>"~"</formula>
    </cfRule>
    <cfRule type="cellIs" priority="181" operator="equal" aboveAverage="0" equalAverage="0" bottom="0" percent="0" rank="0" text="" dxfId="0">
      <formula>"√"</formula>
    </cfRule>
    <cfRule type="cellIs" priority="182" operator="equal" aboveAverage="0" equalAverage="0" bottom="0" percent="0" rank="0" text="" dxfId="0">
      <formula>"X"</formula>
    </cfRule>
  </conditionalFormatting>
  <conditionalFormatting sqref="I118">
    <cfRule type="cellIs" priority="183" operator="equal" aboveAverage="0" equalAverage="0" bottom="0" percent="0" rank="0" text="" dxfId="0">
      <formula>"~"</formula>
    </cfRule>
    <cfRule type="cellIs" priority="184" operator="equal" aboveAverage="0" equalAverage="0" bottom="0" percent="0" rank="0" text="" dxfId="0">
      <formula>"√"</formula>
    </cfRule>
    <cfRule type="cellIs" priority="185" operator="equal" aboveAverage="0" equalAverage="0" bottom="0" percent="0" rank="0" text="" dxfId="0">
      <formula>"X"</formula>
    </cfRule>
  </conditionalFormatting>
  <conditionalFormatting sqref="I123">
    <cfRule type="cellIs" priority="186" operator="equal" aboveAverage="0" equalAverage="0" bottom="0" percent="0" rank="0" text="" dxfId="0">
      <formula>"~"</formula>
    </cfRule>
    <cfRule type="cellIs" priority="187" operator="equal" aboveAverage="0" equalAverage="0" bottom="0" percent="0" rank="0" text="" dxfId="0">
      <formula>"√"</formula>
    </cfRule>
    <cfRule type="cellIs" priority="188" operator="equal" aboveAverage="0" equalAverage="0" bottom="0" percent="0" rank="0" text="" dxfId="0">
      <formula>"X"</formula>
    </cfRule>
  </conditionalFormatting>
  <conditionalFormatting sqref="I125">
    <cfRule type="cellIs" priority="189" operator="equal" aboveAverage="0" equalAverage="0" bottom="0" percent="0" rank="0" text="" dxfId="0">
      <formula>"~"</formula>
    </cfRule>
    <cfRule type="cellIs" priority="190" operator="equal" aboveAverage="0" equalAverage="0" bottom="0" percent="0" rank="0" text="" dxfId="0">
      <formula>"√"</formula>
    </cfRule>
    <cfRule type="cellIs" priority="191" operator="equal" aboveAverage="0" equalAverage="0" bottom="0" percent="0" rank="0" text="" dxfId="0">
      <formula>"X"</formula>
    </cfRule>
  </conditionalFormatting>
  <conditionalFormatting sqref="I127">
    <cfRule type="cellIs" priority="192" operator="equal" aboveAverage="0" equalAverage="0" bottom="0" percent="0" rank="0" text="" dxfId="0">
      <formula>"~"</formula>
    </cfRule>
    <cfRule type="cellIs" priority="193" operator="equal" aboveAverage="0" equalAverage="0" bottom="0" percent="0" rank="0" text="" dxfId="0">
      <formula>"√"</formula>
    </cfRule>
    <cfRule type="cellIs" priority="194" operator="equal" aboveAverage="0" equalAverage="0" bottom="0" percent="0" rank="0" text="" dxfId="0">
      <formula>"X"</formula>
    </cfRule>
  </conditionalFormatting>
  <conditionalFormatting sqref="I129">
    <cfRule type="cellIs" priority="195" operator="equal" aboveAverage="0" equalAverage="0" bottom="0" percent="0" rank="0" text="" dxfId="0">
      <formula>"~"</formula>
    </cfRule>
    <cfRule type="cellIs" priority="196" operator="equal" aboveAverage="0" equalAverage="0" bottom="0" percent="0" rank="0" text="" dxfId="0">
      <formula>"√"</formula>
    </cfRule>
    <cfRule type="cellIs" priority="197" operator="equal" aboveAverage="0" equalAverage="0" bottom="0" percent="0" rank="0" text="" dxfId="0">
      <formula>"X"</formula>
    </cfRule>
  </conditionalFormatting>
  <dataValidations count="3">
    <dataValidation allowBlank="true" errorStyle="stop" operator="equal" showDropDown="false" showErrorMessage="true" showInputMessage="false" sqref="E9:E11 E28 E136 E143:E144" type="list">
      <formula1>"SI,NO"</formula1>
      <formula2>0</formula2>
    </dataValidation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G28" type="list">
      <formula1>"1. Edificio protegido o catalogado,2. No supone una mejora efectiva en las prestaciones de demanda energética,3. Implica cambos sustanciales en otros elementos de la envolvente que no se fuera a actuar inicialmente"</formula1>
      <formula2>0</formula2>
    </dataValidation>
  </dataValidations>
  <printOptions headings="false" gridLines="false" gridLinesSet="true" horizontalCentered="false" verticalCentered="false"/>
  <pageMargins left="0.7" right="0.7" top="0.3" bottom="0.3" header="0.511805555555555" footer="0.511805555555555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3" man="true" max="16383" min="0"/>
    <brk id="130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72.57"/>
    <col collapsed="false" customWidth="true" hidden="false" outlineLevel="0" max="3" min="3" style="1" width="16.53"/>
    <col collapsed="false" customWidth="true" hidden="false" outlineLevel="0" max="4" min="4" style="1" width="1.69"/>
    <col collapsed="false" customWidth="true" hidden="false" outlineLevel="0" max="5" min="5" style="1" width="16.41"/>
    <col collapsed="false" customWidth="true" hidden="false" outlineLevel="0" max="6" min="6" style="1" width="1.52"/>
    <col collapsed="false" customWidth="true" hidden="false" outlineLevel="0" max="7" min="7" style="24" width="16.41"/>
    <col collapsed="false" customWidth="true" hidden="false" outlineLevel="0" max="8" min="8" style="24" width="1.58"/>
    <col collapsed="false" customWidth="true" hidden="false" outlineLevel="0" max="9" min="9" style="24" width="16.41"/>
    <col collapsed="false" customWidth="true" hidden="false" outlineLevel="0" max="10" min="10" style="25" width="2.77"/>
    <col collapsed="false" customWidth="false" hidden="false" outlineLevel="0" max="11" min="11" style="1" width="11.14"/>
    <col collapsed="false" customWidth="true" hidden="false" outlineLevel="0" max="12" min="12" style="1" width="3.57"/>
    <col collapsed="false" customWidth="false" hidden="false" outlineLevel="0" max="1024" min="13" style="1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6"/>
      <c r="F1" s="26"/>
      <c r="G1" s="27"/>
      <c r="H1" s="27"/>
      <c r="I1" s="27"/>
      <c r="J1" s="28"/>
    </row>
    <row r="2" customFormat="false" ht="13.8" hidden="false" customHeight="false" outlineLevel="0" collapsed="false">
      <c r="A2" s="26"/>
      <c r="B2" s="26"/>
      <c r="C2" s="26"/>
      <c r="D2" s="26"/>
      <c r="E2" s="26"/>
      <c r="F2" s="26"/>
      <c r="G2" s="27"/>
      <c r="H2" s="27"/>
      <c r="I2" s="27"/>
      <c r="J2" s="28"/>
    </row>
    <row r="3" customFormat="false" ht="13.8" hidden="false" customHeight="false" outlineLevel="0" collapsed="false">
      <c r="A3" s="26"/>
      <c r="B3" s="26"/>
      <c r="C3" s="26"/>
      <c r="D3" s="26"/>
      <c r="E3" s="26"/>
      <c r="F3" s="26"/>
      <c r="G3" s="27"/>
      <c r="H3" s="27"/>
      <c r="I3" s="27"/>
      <c r="J3" s="28"/>
    </row>
    <row r="4" customFormat="false" ht="13.8" hidden="false" customHeight="false" outlineLevel="0" collapsed="false">
      <c r="A4" s="26"/>
      <c r="B4" s="26"/>
      <c r="C4" s="26"/>
      <c r="D4" s="26"/>
      <c r="E4" s="26"/>
      <c r="F4" s="26"/>
      <c r="G4" s="27"/>
      <c r="H4" s="27"/>
      <c r="I4" s="27"/>
      <c r="J4" s="28"/>
    </row>
    <row r="5" customFormat="false" ht="22.05" hidden="false" customHeight="false" outlineLevel="0" collapsed="false">
      <c r="A5" s="26"/>
      <c r="B5" s="29" t="s">
        <v>196</v>
      </c>
      <c r="C5" s="29"/>
      <c r="D5" s="29"/>
      <c r="E5" s="31"/>
      <c r="F5" s="31"/>
      <c r="G5" s="31"/>
      <c r="H5" s="3"/>
      <c r="I5" s="30"/>
      <c r="J5" s="110"/>
    </row>
    <row r="6" customFormat="false" ht="13.8" hidden="false" customHeight="false" outlineLevel="0" collapsed="false">
      <c r="A6" s="26"/>
      <c r="B6" s="26"/>
      <c r="C6" s="26"/>
      <c r="D6" s="26"/>
      <c r="E6" s="27"/>
      <c r="F6" s="27"/>
      <c r="G6" s="27"/>
      <c r="H6" s="28"/>
      <c r="I6" s="26"/>
      <c r="J6" s="28"/>
    </row>
    <row r="7" customFormat="false" ht="34.15" hidden="false" customHeight="true" outlineLevel="0" collapsed="false">
      <c r="A7" s="26"/>
      <c r="B7" s="32" t="s">
        <v>101</v>
      </c>
      <c r="C7" s="33"/>
      <c r="D7" s="33"/>
      <c r="E7" s="33"/>
      <c r="F7" s="33"/>
      <c r="G7" s="33"/>
      <c r="H7" s="33"/>
      <c r="I7" s="33"/>
      <c r="J7" s="27"/>
    </row>
    <row r="8" customFormat="false" ht="34.15" hidden="false" customHeight="true" outlineLevel="0" collapsed="false">
      <c r="A8" s="26"/>
      <c r="B8" s="32" t="s">
        <v>22</v>
      </c>
      <c r="C8" s="34"/>
      <c r="D8" s="34"/>
      <c r="E8" s="34"/>
      <c r="F8" s="34"/>
      <c r="G8" s="34"/>
      <c r="H8" s="34"/>
      <c r="I8" s="34"/>
      <c r="J8" s="27"/>
    </row>
    <row r="9" customFormat="false" ht="34.15" hidden="false" customHeight="true" outlineLevel="0" collapsed="false">
      <c r="A9" s="26"/>
      <c r="B9" s="49" t="s">
        <v>132</v>
      </c>
      <c r="C9" s="36"/>
      <c r="D9" s="36"/>
      <c r="E9" s="34"/>
      <c r="F9" s="27"/>
      <c r="G9" s="27"/>
      <c r="H9" s="27"/>
      <c r="I9" s="27"/>
      <c r="J9" s="27"/>
    </row>
    <row r="10" customFormat="false" ht="34.15" hidden="false" customHeight="true" outlineLevel="0" collapsed="false">
      <c r="A10" s="26"/>
      <c r="B10" s="49" t="s">
        <v>133</v>
      </c>
      <c r="C10" s="36"/>
      <c r="D10" s="36"/>
      <c r="E10" s="34"/>
      <c r="F10" s="27"/>
      <c r="G10" s="27"/>
      <c r="H10" s="27"/>
      <c r="I10" s="27"/>
      <c r="J10" s="27"/>
    </row>
    <row r="11" customFormat="false" ht="34.15" hidden="false" customHeight="true" outlineLevel="0" collapsed="false">
      <c r="A11" s="26"/>
      <c r="B11" s="49" t="s">
        <v>134</v>
      </c>
      <c r="C11" s="36"/>
      <c r="D11" s="36"/>
      <c r="E11" s="34"/>
      <c r="F11" s="27"/>
      <c r="G11" s="27"/>
      <c r="H11" s="27"/>
      <c r="I11" s="27"/>
      <c r="J11" s="27"/>
    </row>
    <row r="12" customFormat="false" ht="34.15" hidden="false" customHeight="true" outlineLevel="0" collapsed="false">
      <c r="A12" s="26"/>
      <c r="B12" s="35" t="s">
        <v>23</v>
      </c>
      <c r="C12" s="36"/>
      <c r="D12" s="36"/>
      <c r="E12" s="33"/>
      <c r="F12" s="27"/>
      <c r="G12" s="27"/>
      <c r="H12" s="27"/>
      <c r="I12" s="27"/>
      <c r="J12" s="27"/>
    </row>
    <row r="13" customFormat="false" ht="34.15" hidden="false" customHeight="true" outlineLevel="0" collapsed="false">
      <c r="A13" s="26"/>
      <c r="B13" s="35" t="s">
        <v>24</v>
      </c>
      <c r="C13" s="36"/>
      <c r="D13" s="36"/>
      <c r="E13" s="33"/>
      <c r="F13" s="27"/>
      <c r="G13" s="27"/>
      <c r="H13" s="27"/>
      <c r="I13" s="27"/>
      <c r="J13" s="27"/>
    </row>
    <row r="14" customFormat="false" ht="34.15" hidden="false" customHeight="true" outlineLevel="0" collapsed="false">
      <c r="A14" s="26"/>
      <c r="B14" s="35" t="s">
        <v>25</v>
      </c>
      <c r="C14" s="36"/>
      <c r="D14" s="36"/>
      <c r="E14" s="33"/>
      <c r="F14" s="27"/>
      <c r="G14" s="27"/>
      <c r="H14" s="27"/>
      <c r="I14" s="27"/>
      <c r="J14" s="27"/>
    </row>
    <row r="15" customFormat="false" ht="34.15" hidden="false" customHeight="true" outlineLevel="0" collapsed="false">
      <c r="A15" s="26"/>
      <c r="B15" s="35" t="s">
        <v>26</v>
      </c>
      <c r="C15" s="36"/>
      <c r="D15" s="36"/>
      <c r="E15" s="33"/>
      <c r="F15" s="27"/>
      <c r="G15" s="27"/>
      <c r="H15" s="27"/>
      <c r="I15" s="27"/>
      <c r="J15" s="27"/>
    </row>
    <row r="16" customFormat="false" ht="14.15" hidden="false" customHeight="true" outlineLevel="0" collapsed="false">
      <c r="A16" s="26"/>
      <c r="B16" s="26"/>
      <c r="C16" s="26"/>
      <c r="D16" s="26"/>
      <c r="E16" s="27"/>
      <c r="F16" s="27"/>
      <c r="G16" s="27"/>
      <c r="H16" s="27"/>
      <c r="I16" s="27"/>
      <c r="J16" s="27"/>
    </row>
    <row r="17" customFormat="false" ht="14.15" hidden="false" customHeight="true" outlineLevel="0" collapsed="false">
      <c r="A17" s="26"/>
      <c r="B17" s="26"/>
      <c r="C17" s="26"/>
      <c r="D17" s="26"/>
      <c r="E17" s="27"/>
      <c r="F17" s="27"/>
      <c r="G17" s="27"/>
      <c r="H17" s="27"/>
      <c r="I17" s="27"/>
      <c r="J17" s="27"/>
    </row>
    <row r="18" customFormat="false" ht="14.15" hidden="false" customHeight="true" outlineLevel="0" collapsed="false">
      <c r="A18" s="26"/>
      <c r="B18" s="37" t="s">
        <v>197</v>
      </c>
      <c r="C18" s="38"/>
      <c r="D18" s="38"/>
      <c r="E18" s="39"/>
      <c r="F18" s="39"/>
      <c r="G18" s="39"/>
      <c r="H18" s="40"/>
      <c r="I18" s="41"/>
      <c r="J18" s="27"/>
    </row>
    <row r="19" customFormat="false" ht="14.15" hidden="false" customHeight="true" outlineLevel="0" collapsed="false">
      <c r="A19" s="26"/>
      <c r="B19" s="42"/>
      <c r="C19" s="42"/>
      <c r="D19" s="42"/>
      <c r="E19" s="27"/>
      <c r="F19" s="27"/>
      <c r="G19" s="27"/>
      <c r="H19" s="28"/>
      <c r="I19" s="26"/>
      <c r="J19" s="27"/>
      <c r="N19" s="14"/>
      <c r="O19" s="14" t="str">
        <f aca="false">IF(G19="Sí","1",IF(G17&lt;0.25,"0","1"))</f>
        <v>0</v>
      </c>
      <c r="P19" s="14"/>
    </row>
    <row r="20" customFormat="false" ht="37.5" hidden="false" customHeight="true" outlineLevel="0" collapsed="false">
      <c r="A20" s="26"/>
      <c r="B20" s="26"/>
      <c r="C20" s="111" t="s">
        <v>136</v>
      </c>
      <c r="D20" s="26"/>
      <c r="E20" s="45" t="s">
        <v>38</v>
      </c>
      <c r="F20" s="46"/>
      <c r="G20" s="45" t="s">
        <v>39</v>
      </c>
      <c r="H20" s="46"/>
      <c r="I20" s="45" t="s">
        <v>30</v>
      </c>
      <c r="J20" s="27"/>
      <c r="N20" s="14"/>
      <c r="O20" s="14"/>
      <c r="P20" s="14"/>
    </row>
    <row r="21" customFormat="false" ht="8.3" hidden="false" customHeight="true" outlineLevel="0" collapsed="false">
      <c r="A21" s="26"/>
      <c r="B21" s="26"/>
      <c r="C21" s="48"/>
      <c r="D21" s="26"/>
      <c r="E21" s="27"/>
      <c r="F21" s="28"/>
      <c r="G21" s="27"/>
      <c r="H21" s="28"/>
      <c r="I21" s="26"/>
      <c r="J21" s="27"/>
      <c r="N21" s="14"/>
      <c r="O21" s="14"/>
      <c r="P21" s="14"/>
    </row>
    <row r="22" customFormat="false" ht="34.15" hidden="false" customHeight="true" outlineLevel="0" collapsed="false">
      <c r="A22" s="26"/>
      <c r="B22" s="49" t="s">
        <v>40</v>
      </c>
      <c r="C22" s="60" t="str">
        <f aca="false">IF(OR(E9="NO",E9=""),"",(IF(E9="SI","VALOR")))</f>
        <v/>
      </c>
      <c r="D22" s="51"/>
      <c r="E22" s="60" t="str">
        <f aca="false">IF(OR(E9="NO",E9=""),"",(IF(E9="SI","VALOR")))</f>
        <v/>
      </c>
      <c r="F22" s="52"/>
      <c r="G22" s="56" t="str">
        <f aca="false">IF(E9="SI",IF(C22&lt;=1,0.63,IF(C22&gt;4,0.7,(0.63+(C22-1)*0.0233))),"")</f>
        <v/>
      </c>
      <c r="H22" s="54"/>
      <c r="I22" s="55" t="str">
        <f aca="false">IF(OR(E22="",E28="si",I80="√"),"~",(IF(E22&gt;G22,("X"),("√"))))</f>
        <v>~</v>
      </c>
      <c r="J22" s="27"/>
      <c r="N22" s="14"/>
      <c r="O22" s="14"/>
      <c r="P22" s="14"/>
    </row>
    <row r="23" customFormat="false" ht="14.15" hidden="false" customHeight="true" outlineLevel="0" collapsed="false">
      <c r="A23" s="26"/>
      <c r="B23" s="26"/>
      <c r="C23" s="112"/>
      <c r="D23" s="26"/>
      <c r="E23" s="46"/>
      <c r="F23" s="46"/>
      <c r="G23" s="46"/>
      <c r="H23" s="46"/>
      <c r="I23" s="46"/>
      <c r="J23" s="27"/>
      <c r="N23" s="14"/>
      <c r="O23" s="14"/>
      <c r="P23" s="14"/>
    </row>
    <row r="24" customFormat="false" ht="14.15" hidden="false" customHeight="true" outlineLevel="0" collapsed="false">
      <c r="A24" s="26"/>
      <c r="B24" s="113" t="s">
        <v>198</v>
      </c>
      <c r="C24" s="114"/>
      <c r="D24" s="36"/>
      <c r="E24" s="115"/>
      <c r="F24" s="115"/>
      <c r="G24" s="115"/>
      <c r="H24" s="115"/>
      <c r="I24" s="115"/>
      <c r="J24" s="27"/>
      <c r="N24" s="14"/>
      <c r="O24" s="14"/>
      <c r="P24" s="14"/>
    </row>
    <row r="25" customFormat="false" ht="14.15" hidden="false" customHeight="true" outlineLevel="0" collapsed="false">
      <c r="A25" s="26"/>
      <c r="B25" s="116"/>
      <c r="C25" s="112"/>
      <c r="D25" s="26"/>
      <c r="E25" s="46"/>
      <c r="F25" s="46"/>
      <c r="G25" s="46"/>
      <c r="H25" s="46"/>
      <c r="I25" s="46"/>
      <c r="J25" s="27"/>
      <c r="N25" s="14"/>
      <c r="O25" s="14"/>
      <c r="P25" s="14"/>
    </row>
    <row r="26" customFormat="false" ht="36.65" hidden="false" customHeight="true" outlineLevel="0" collapsed="false">
      <c r="A26" s="26"/>
      <c r="B26" s="26"/>
      <c r="C26" s="112"/>
      <c r="D26" s="26"/>
      <c r="E26" s="45" t="s">
        <v>100</v>
      </c>
      <c r="F26" s="46"/>
      <c r="G26" s="45" t="s">
        <v>138</v>
      </c>
      <c r="H26" s="45"/>
      <c r="I26" s="45" t="s">
        <v>139</v>
      </c>
      <c r="J26" s="27"/>
      <c r="N26" s="14"/>
      <c r="O26" s="14"/>
      <c r="P26" s="14"/>
    </row>
    <row r="27" customFormat="false" ht="8.3" hidden="false" customHeight="true" outlineLevel="0" collapsed="false">
      <c r="A27" s="26"/>
      <c r="B27" s="26"/>
      <c r="C27" s="112"/>
      <c r="D27" s="26"/>
      <c r="E27" s="46"/>
      <c r="F27" s="46"/>
      <c r="G27" s="46"/>
      <c r="H27" s="46"/>
      <c r="I27" s="46"/>
      <c r="J27" s="27"/>
      <c r="N27" s="14"/>
      <c r="O27" s="14"/>
      <c r="P27" s="14"/>
    </row>
    <row r="28" customFormat="false" ht="35.8" hidden="false" customHeight="true" outlineLevel="0" collapsed="false">
      <c r="A28" s="26"/>
      <c r="B28" s="49" t="s">
        <v>140</v>
      </c>
      <c r="C28" s="117"/>
      <c r="D28" s="117"/>
      <c r="E28" s="69"/>
      <c r="F28" s="118"/>
      <c r="G28" s="119"/>
      <c r="H28" s="119"/>
      <c r="I28" s="119"/>
      <c r="J28" s="27"/>
      <c r="N28" s="14"/>
      <c r="O28" s="14"/>
      <c r="P28" s="14"/>
    </row>
    <row r="29" customFormat="false" ht="14.15" hidden="false" customHeight="true" outlineLevel="0" collapsed="false">
      <c r="A29" s="26"/>
      <c r="B29" s="116"/>
      <c r="C29" s="58"/>
      <c r="D29" s="58"/>
      <c r="E29" s="26"/>
      <c r="F29" s="26"/>
      <c r="G29" s="26"/>
      <c r="H29" s="28"/>
      <c r="I29" s="26"/>
      <c r="J29" s="27"/>
      <c r="N29" s="14"/>
      <c r="O29" s="14"/>
      <c r="P29" s="14"/>
    </row>
    <row r="30" customFormat="false" ht="36.65" hidden="false" customHeight="true" outlineLevel="0" collapsed="false">
      <c r="A30" s="26"/>
      <c r="B30" s="120" t="s">
        <v>141</v>
      </c>
      <c r="C30" s="121"/>
      <c r="D30" s="72"/>
      <c r="E30" s="45" t="s">
        <v>142</v>
      </c>
      <c r="F30" s="46"/>
      <c r="G30" s="45" t="s">
        <v>143</v>
      </c>
      <c r="H30" s="46"/>
      <c r="I30" s="45" t="s">
        <v>30</v>
      </c>
      <c r="J30" s="27"/>
      <c r="N30" s="14"/>
      <c r="O30" s="14"/>
      <c r="P30" s="14"/>
    </row>
    <row r="31" customFormat="false" ht="14.15" hidden="false" customHeight="true" outlineLevel="0" collapsed="false">
      <c r="A31" s="26"/>
      <c r="B31" s="122" t="s">
        <v>144</v>
      </c>
      <c r="C31" s="26"/>
      <c r="D31" s="26"/>
      <c r="E31" s="27"/>
      <c r="F31" s="28"/>
      <c r="G31" s="27"/>
      <c r="H31" s="28"/>
      <c r="I31" s="26"/>
      <c r="J31" s="27"/>
      <c r="N31" s="14"/>
      <c r="O31" s="14"/>
      <c r="P31" s="14"/>
    </row>
    <row r="32" customFormat="false" ht="34.15" hidden="false" customHeight="true" outlineLevel="0" collapsed="false">
      <c r="A32" s="26"/>
      <c r="B32" s="123" t="s">
        <v>145</v>
      </c>
      <c r="C32" s="124"/>
      <c r="D32" s="123"/>
      <c r="E32" s="60"/>
      <c r="F32" s="52"/>
      <c r="G32" s="53" t="str">
        <f aca="false">IF(AND(E9="SI",E28="SI"),2.85,"")</f>
        <v/>
      </c>
      <c r="H32" s="54"/>
      <c r="I32" s="55" t="str">
        <f aca="false">IF(E32="","~",(IF(E32&lt;G32,("X"),("√"))))</f>
        <v>~</v>
      </c>
      <c r="J32" s="27"/>
      <c r="N32" s="14"/>
      <c r="O32" s="14"/>
      <c r="P32" s="14"/>
    </row>
    <row r="33" customFormat="false" ht="6.5" hidden="false" customHeight="true" outlineLevel="0" collapsed="false">
      <c r="A33" s="26"/>
      <c r="B33" s="26"/>
      <c r="C33" s="26"/>
      <c r="D33" s="26"/>
      <c r="E33" s="125"/>
      <c r="F33" s="27"/>
      <c r="G33" s="126"/>
      <c r="H33" s="28"/>
      <c r="I33" s="26"/>
      <c r="J33" s="27"/>
      <c r="N33" s="14"/>
      <c r="O33" s="14"/>
      <c r="P33" s="14"/>
    </row>
    <row r="34" customFormat="false" ht="34" hidden="false" customHeight="true" outlineLevel="0" collapsed="false">
      <c r="A34" s="26"/>
      <c r="B34" s="123" t="s">
        <v>146</v>
      </c>
      <c r="C34" s="124"/>
      <c r="D34" s="123"/>
      <c r="E34" s="60"/>
      <c r="F34" s="52"/>
      <c r="G34" s="53" t="str">
        <f aca="false">IF(AND(E9="SI",E28="SI"),2.85,"")</f>
        <v/>
      </c>
      <c r="H34" s="54"/>
      <c r="I34" s="55" t="str">
        <f aca="false">IF(E34="","~",(IF(E34&lt;G34,("X"),("√"))))</f>
        <v>~</v>
      </c>
      <c r="J34" s="27"/>
      <c r="N34" s="14"/>
      <c r="O34" s="14"/>
      <c r="P34" s="14"/>
    </row>
    <row r="35" customFormat="false" ht="6.5" hidden="false" customHeight="true" outlineLevel="0" collapsed="false">
      <c r="A35" s="26"/>
      <c r="B35" s="26"/>
      <c r="C35" s="26"/>
      <c r="D35" s="26"/>
      <c r="E35" s="125"/>
      <c r="F35" s="27"/>
      <c r="G35" s="126"/>
      <c r="H35" s="28"/>
      <c r="I35" s="26"/>
      <c r="J35" s="27"/>
      <c r="N35" s="14"/>
      <c r="O35" s="14"/>
      <c r="P35" s="14"/>
    </row>
    <row r="36" customFormat="false" ht="34" hidden="false" customHeight="true" outlineLevel="0" collapsed="false">
      <c r="A36" s="26"/>
      <c r="B36" s="123" t="s">
        <v>147</v>
      </c>
      <c r="C36" s="124"/>
      <c r="D36" s="123"/>
      <c r="E36" s="60"/>
      <c r="F36" s="52"/>
      <c r="G36" s="53" t="str">
        <f aca="false">IF(AND(E9="SI",E28="SI"),2.85,"")</f>
        <v/>
      </c>
      <c r="H36" s="54"/>
      <c r="I36" s="55" t="str">
        <f aca="false">IF(E36="","~",(IF(E36&lt;G36,("X"),("√"))))</f>
        <v>~</v>
      </c>
      <c r="J36" s="27"/>
      <c r="N36" s="14"/>
      <c r="O36" s="14"/>
      <c r="P36" s="14"/>
    </row>
    <row r="37" customFormat="false" ht="6.5" hidden="false" customHeight="true" outlineLevel="0" collapsed="false">
      <c r="A37" s="26"/>
      <c r="B37" s="26"/>
      <c r="C37" s="26"/>
      <c r="D37" s="26"/>
      <c r="E37" s="125"/>
      <c r="F37" s="27"/>
      <c r="G37" s="126"/>
      <c r="H37" s="28"/>
      <c r="I37" s="26"/>
      <c r="J37" s="27"/>
      <c r="N37" s="14"/>
      <c r="O37" s="14"/>
      <c r="P37" s="14"/>
    </row>
    <row r="38" customFormat="false" ht="34" hidden="false" customHeight="true" outlineLevel="0" collapsed="false">
      <c r="A38" s="26"/>
      <c r="B38" s="123" t="s">
        <v>148</v>
      </c>
      <c r="C38" s="124"/>
      <c r="D38" s="123"/>
      <c r="E38" s="60"/>
      <c r="F38" s="52"/>
      <c r="G38" s="53" t="str">
        <f aca="false">IF(AND(E9="SI",E28="SI"),2.85,"")</f>
        <v/>
      </c>
      <c r="H38" s="54"/>
      <c r="I38" s="55" t="str">
        <f aca="false">IF(E38="","~",(IF(E38&lt;G38,("X"),("√"))))</f>
        <v>~</v>
      </c>
      <c r="J38" s="27"/>
      <c r="N38" s="14"/>
      <c r="O38" s="14"/>
      <c r="P38" s="14"/>
    </row>
    <row r="39" customFormat="false" ht="8.3" hidden="false" customHeight="true" outlineLevel="0" collapsed="false">
      <c r="A39" s="26"/>
      <c r="B39" s="123"/>
      <c r="C39" s="123"/>
      <c r="D39" s="26"/>
      <c r="E39" s="125"/>
      <c r="F39" s="27"/>
      <c r="G39" s="27"/>
      <c r="H39" s="28"/>
      <c r="I39" s="26"/>
      <c r="J39" s="27"/>
      <c r="N39" s="14"/>
      <c r="O39" s="14"/>
      <c r="P39" s="14"/>
    </row>
    <row r="40" customFormat="false" ht="34" hidden="false" customHeight="true" outlineLevel="0" collapsed="false">
      <c r="A40" s="26"/>
      <c r="B40" s="123" t="s">
        <v>149</v>
      </c>
      <c r="C40" s="124"/>
      <c r="D40" s="123"/>
      <c r="E40" s="60"/>
      <c r="F40" s="52"/>
      <c r="G40" s="53" t="str">
        <f aca="false">IF(AND(E9="SI",E28="SI"),2.85,"")</f>
        <v/>
      </c>
      <c r="H40" s="54"/>
      <c r="I40" s="55" t="str">
        <f aca="false">IF(E40="","~",(IF(E40&lt;G40,("X"),("√"))))</f>
        <v>~</v>
      </c>
      <c r="J40" s="27"/>
      <c r="N40" s="14"/>
      <c r="O40" s="14"/>
      <c r="P40" s="14"/>
    </row>
    <row r="41" customFormat="false" ht="7.5" hidden="false" customHeight="true" outlineLevel="0" collapsed="false">
      <c r="A41" s="26"/>
      <c r="B41" s="26"/>
      <c r="C41" s="26"/>
      <c r="D41" s="26"/>
      <c r="E41" s="125"/>
      <c r="F41" s="27"/>
      <c r="G41" s="27"/>
      <c r="H41" s="28"/>
      <c r="I41" s="26"/>
      <c r="J41" s="27"/>
      <c r="N41" s="14"/>
      <c r="O41" s="14"/>
      <c r="P41" s="14"/>
    </row>
    <row r="42" customFormat="false" ht="34" hidden="false" customHeight="true" outlineLevel="0" collapsed="false">
      <c r="A42" s="26"/>
      <c r="B42" s="123" t="s">
        <v>150</v>
      </c>
      <c r="C42" s="124"/>
      <c r="D42" s="123"/>
      <c r="E42" s="60"/>
      <c r="F42" s="52"/>
      <c r="G42" s="53" t="str">
        <f aca="false">IF(AND(E9="SI",E28="SI"),2.85,"")</f>
        <v/>
      </c>
      <c r="H42" s="54"/>
      <c r="I42" s="55" t="str">
        <f aca="false">IF(E42="","~",(IF(E42&lt;G42,("X"),("√"))))</f>
        <v>~</v>
      </c>
      <c r="J42" s="27"/>
      <c r="N42" s="14"/>
      <c r="O42" s="14"/>
      <c r="P42" s="14"/>
    </row>
    <row r="43" customFormat="false" ht="7.5" hidden="false" customHeight="true" outlineLevel="0" collapsed="false">
      <c r="A43" s="26"/>
      <c r="B43" s="26"/>
      <c r="C43" s="26"/>
      <c r="D43" s="26"/>
      <c r="E43" s="125"/>
      <c r="F43" s="27"/>
      <c r="G43" s="27"/>
      <c r="H43" s="28"/>
      <c r="I43" s="26"/>
      <c r="J43" s="27"/>
      <c r="N43" s="14"/>
      <c r="O43" s="14"/>
      <c r="P43" s="14"/>
    </row>
    <row r="44" customFormat="false" ht="34" hidden="false" customHeight="true" outlineLevel="0" collapsed="false">
      <c r="A44" s="26"/>
      <c r="B44" s="123" t="s">
        <v>151</v>
      </c>
      <c r="C44" s="124"/>
      <c r="D44" s="123"/>
      <c r="E44" s="60"/>
      <c r="F44" s="52"/>
      <c r="G44" s="53" t="str">
        <f aca="false">IF(AND(E9="SI",E28="SI"),2.85,"")</f>
        <v/>
      </c>
      <c r="H44" s="54"/>
      <c r="I44" s="55" t="str">
        <f aca="false">IF(E44="","~",(IF(E44&lt;G44,("X"),("√"))))</f>
        <v>~</v>
      </c>
      <c r="J44" s="27"/>
      <c r="N44" s="14"/>
      <c r="O44" s="14"/>
      <c r="P44" s="14"/>
    </row>
    <row r="45" customFormat="false" ht="7.5" hidden="false" customHeight="true" outlineLevel="0" collapsed="false">
      <c r="A45" s="26"/>
      <c r="B45" s="26"/>
      <c r="C45" s="26"/>
      <c r="D45" s="26"/>
      <c r="E45" s="125"/>
      <c r="F45" s="27"/>
      <c r="G45" s="27"/>
      <c r="H45" s="28"/>
      <c r="I45" s="26"/>
      <c r="J45" s="27"/>
      <c r="N45" s="14"/>
      <c r="O45" s="14"/>
      <c r="P45" s="14"/>
    </row>
    <row r="46" customFormat="false" ht="34" hidden="false" customHeight="true" outlineLevel="0" collapsed="false">
      <c r="A46" s="26"/>
      <c r="B46" s="123" t="s">
        <v>152</v>
      </c>
      <c r="C46" s="124"/>
      <c r="D46" s="123"/>
      <c r="E46" s="60"/>
      <c r="F46" s="52"/>
      <c r="G46" s="53" t="str">
        <f aca="false">IF(AND(E9="SI",E28="SI"),2.85,"")</f>
        <v/>
      </c>
      <c r="H46" s="54"/>
      <c r="I46" s="55" t="str">
        <f aca="false">IF(E46="","~",(IF(E46&lt;G46,("X"),("√"))))</f>
        <v>~</v>
      </c>
      <c r="J46" s="27"/>
      <c r="N46" s="14"/>
      <c r="O46" s="14"/>
      <c r="P46" s="14"/>
    </row>
    <row r="47" customFormat="false" ht="7.5" hidden="false" customHeight="true" outlineLevel="0" collapsed="false">
      <c r="A47" s="26"/>
      <c r="B47" s="123"/>
      <c r="C47" s="123"/>
      <c r="D47" s="26"/>
      <c r="E47" s="125"/>
      <c r="F47" s="27"/>
      <c r="G47" s="27"/>
      <c r="H47" s="28"/>
      <c r="I47" s="26"/>
      <c r="J47" s="27"/>
      <c r="N47" s="14"/>
      <c r="O47" s="14"/>
      <c r="P47" s="14"/>
    </row>
    <row r="48" customFormat="false" ht="34" hidden="false" customHeight="true" outlineLevel="0" collapsed="false">
      <c r="A48" s="26"/>
      <c r="B48" s="128" t="s">
        <v>153</v>
      </c>
      <c r="C48" s="124" t="s">
        <v>154</v>
      </c>
      <c r="D48" s="123"/>
      <c r="E48" s="60"/>
      <c r="F48" s="52"/>
      <c r="G48" s="53" t="str">
        <f aca="false">IF(AND(E9="SI",E28="SI"),2.85,"")</f>
        <v/>
      </c>
      <c r="H48" s="54"/>
      <c r="I48" s="55" t="str">
        <f aca="false">IF(E48="","~",(IF(E48&lt;G48,("X"),("√"))))</f>
        <v>~</v>
      </c>
      <c r="J48" s="27"/>
      <c r="N48" s="14"/>
      <c r="O48" s="14"/>
      <c r="P48" s="14"/>
    </row>
    <row r="49" customFormat="false" ht="7.5" hidden="false" customHeight="true" outlineLevel="0" collapsed="false">
      <c r="A49" s="26"/>
      <c r="B49" s="26"/>
      <c r="C49" s="26"/>
      <c r="D49" s="26"/>
      <c r="E49" s="125"/>
      <c r="F49" s="27"/>
      <c r="G49" s="27"/>
      <c r="H49" s="28"/>
      <c r="I49" s="26"/>
      <c r="J49" s="27"/>
      <c r="N49" s="14"/>
      <c r="O49" s="14"/>
      <c r="P49" s="14"/>
    </row>
    <row r="50" customFormat="false" ht="34" hidden="false" customHeight="true" outlineLevel="0" collapsed="false">
      <c r="A50" s="26"/>
      <c r="B50" s="128" t="s">
        <v>155</v>
      </c>
      <c r="C50" s="124"/>
      <c r="D50" s="123"/>
      <c r="E50" s="60"/>
      <c r="F50" s="52"/>
      <c r="G50" s="53" t="str">
        <f aca="false">IF(AND(E9="SI",E28="SI"),2.85,"")</f>
        <v/>
      </c>
      <c r="H50" s="54"/>
      <c r="I50" s="55" t="str">
        <f aca="false">IF(E50="","~",(IF(E50&lt;G50,("X"),("√"))))</f>
        <v>~</v>
      </c>
      <c r="J50" s="27"/>
      <c r="N50" s="14"/>
      <c r="O50" s="14"/>
      <c r="P50" s="14"/>
    </row>
    <row r="51" customFormat="false" ht="7.5" hidden="false" customHeight="true" outlineLevel="0" collapsed="false">
      <c r="A51" s="26"/>
      <c r="B51" s="26"/>
      <c r="C51" s="26"/>
      <c r="D51" s="26"/>
      <c r="E51" s="125"/>
      <c r="F51" s="27"/>
      <c r="G51" s="27"/>
      <c r="H51" s="28"/>
      <c r="I51" s="26"/>
      <c r="J51" s="27"/>
      <c r="N51" s="14"/>
      <c r="O51" s="14"/>
      <c r="P51" s="14"/>
    </row>
    <row r="52" customFormat="false" ht="34" hidden="false" customHeight="true" outlineLevel="0" collapsed="false">
      <c r="A52" s="26"/>
      <c r="B52" s="128" t="s">
        <v>156</v>
      </c>
      <c r="C52" s="124"/>
      <c r="D52" s="123"/>
      <c r="E52" s="60"/>
      <c r="F52" s="52"/>
      <c r="G52" s="53" t="str">
        <f aca="false">IF(AND(E9="SI",E28="SI"),2.85,"")</f>
        <v/>
      </c>
      <c r="H52" s="54"/>
      <c r="I52" s="55" t="str">
        <f aca="false">IF(E52="","~",(IF(E52&lt;G52,("X"),("√"))))</f>
        <v>~</v>
      </c>
      <c r="J52" s="27"/>
      <c r="N52" s="14"/>
      <c r="O52" s="14"/>
      <c r="P52" s="14"/>
    </row>
    <row r="53" customFormat="false" ht="6.5" hidden="false" customHeight="true" outlineLevel="0" collapsed="false">
      <c r="A53" s="26"/>
      <c r="B53" s="26"/>
      <c r="C53" s="26"/>
      <c r="D53" s="26"/>
      <c r="E53" s="125"/>
      <c r="F53" s="27"/>
      <c r="G53" s="27"/>
      <c r="H53" s="28"/>
      <c r="I53" s="26"/>
      <c r="J53" s="27"/>
      <c r="N53" s="14"/>
      <c r="O53" s="14"/>
      <c r="P53" s="14"/>
    </row>
    <row r="54" customFormat="false" ht="34" hidden="false" customHeight="true" outlineLevel="0" collapsed="false">
      <c r="A54" s="26"/>
      <c r="B54" s="128" t="s">
        <v>157</v>
      </c>
      <c r="C54" s="124"/>
      <c r="D54" s="123"/>
      <c r="E54" s="60"/>
      <c r="F54" s="52"/>
      <c r="G54" s="53" t="str">
        <f aca="false">IF(AND(E9="SI",E28="SI"),2.85,"")</f>
        <v/>
      </c>
      <c r="H54" s="54"/>
      <c r="I54" s="55" t="str">
        <f aca="false">IF(E54="","~",(IF(E54&lt;G54,("X"),("√"))))</f>
        <v>~</v>
      </c>
      <c r="J54" s="27"/>
      <c r="N54" s="14"/>
      <c r="O54" s="14"/>
      <c r="P54" s="14"/>
    </row>
    <row r="55" customFormat="false" ht="6.5" hidden="false" customHeight="true" outlineLevel="0" collapsed="false">
      <c r="A55" s="26"/>
      <c r="B55" s="123"/>
      <c r="C55" s="123"/>
      <c r="D55" s="26"/>
      <c r="E55" s="125"/>
      <c r="F55" s="27"/>
      <c r="G55" s="27"/>
      <c r="H55" s="28"/>
      <c r="I55" s="26"/>
      <c r="J55" s="27"/>
      <c r="N55" s="14"/>
      <c r="O55" s="14"/>
      <c r="P55" s="14"/>
    </row>
    <row r="56" customFormat="false" ht="34" hidden="false" customHeight="true" outlineLevel="0" collapsed="false">
      <c r="A56" s="26"/>
      <c r="B56" s="123" t="s">
        <v>158</v>
      </c>
      <c r="C56" s="124"/>
      <c r="D56" s="123"/>
      <c r="E56" s="60"/>
      <c r="F56" s="52"/>
      <c r="G56" s="53" t="str">
        <f aca="false">IF(AND(E9="SI",E28="SI"),3.4,"")</f>
        <v/>
      </c>
      <c r="H56" s="54"/>
      <c r="I56" s="55" t="str">
        <f aca="false">IF(E56="","~",(IF(E56&lt;G56,("X"),("√"))))</f>
        <v>~</v>
      </c>
      <c r="J56" s="27"/>
      <c r="N56" s="14"/>
      <c r="O56" s="14"/>
      <c r="P56" s="14"/>
    </row>
    <row r="57" customFormat="false" ht="6.5" hidden="false" customHeight="true" outlineLevel="0" collapsed="false">
      <c r="A57" s="26"/>
      <c r="B57" s="26"/>
      <c r="C57" s="26"/>
      <c r="D57" s="26"/>
      <c r="E57" s="125"/>
      <c r="F57" s="27"/>
      <c r="G57" s="27"/>
      <c r="H57" s="28"/>
      <c r="I57" s="26"/>
      <c r="J57" s="27"/>
      <c r="N57" s="14"/>
      <c r="O57" s="14"/>
      <c r="P57" s="14"/>
    </row>
    <row r="58" customFormat="false" ht="34" hidden="false" customHeight="true" outlineLevel="0" collapsed="false">
      <c r="A58" s="26"/>
      <c r="B58" s="123" t="s">
        <v>159</v>
      </c>
      <c r="C58" s="124"/>
      <c r="D58" s="123"/>
      <c r="E58" s="60"/>
      <c r="F58" s="52"/>
      <c r="G58" s="53" t="str">
        <f aca="false">IF(AND(E9="SI",E28="SI"),3.4,"")</f>
        <v/>
      </c>
      <c r="H58" s="54"/>
      <c r="I58" s="55" t="str">
        <f aca="false">IF(E58="","~",(IF(E58&lt;G58,("X"),("√"))))</f>
        <v>~</v>
      </c>
      <c r="J58" s="27"/>
      <c r="N58" s="14"/>
      <c r="O58" s="14"/>
      <c r="P58" s="14"/>
    </row>
    <row r="59" customFormat="false" ht="6.5" hidden="false" customHeight="true" outlineLevel="0" collapsed="false">
      <c r="A59" s="26"/>
      <c r="B59" s="26"/>
      <c r="C59" s="26"/>
      <c r="D59" s="26"/>
      <c r="E59" s="125"/>
      <c r="F59" s="27"/>
      <c r="G59" s="27"/>
      <c r="H59" s="28"/>
      <c r="I59" s="26"/>
      <c r="J59" s="27"/>
      <c r="N59" s="14"/>
      <c r="O59" s="14"/>
      <c r="P59" s="14"/>
    </row>
    <row r="60" customFormat="false" ht="34" hidden="false" customHeight="true" outlineLevel="0" collapsed="false">
      <c r="A60" s="26"/>
      <c r="B60" s="123" t="s">
        <v>160</v>
      </c>
      <c r="C60" s="124"/>
      <c r="D60" s="123"/>
      <c r="E60" s="60"/>
      <c r="F60" s="52"/>
      <c r="G60" s="53" t="str">
        <f aca="false">IF(AND(E9="SI",E28="SI"),3.4,"")</f>
        <v/>
      </c>
      <c r="H60" s="54"/>
      <c r="I60" s="55" t="str">
        <f aca="false">IF(E60="","~",(IF(E60&lt;G60,("X"),("√"))))</f>
        <v>~</v>
      </c>
      <c r="J60" s="27"/>
      <c r="N60" s="14"/>
      <c r="O60" s="14"/>
      <c r="P60" s="14"/>
    </row>
    <row r="61" customFormat="false" ht="6.5" hidden="false" customHeight="true" outlineLevel="0" collapsed="false">
      <c r="A61" s="26"/>
      <c r="B61" s="26"/>
      <c r="C61" s="26"/>
      <c r="D61" s="26"/>
      <c r="E61" s="125"/>
      <c r="F61" s="27"/>
      <c r="G61" s="27"/>
      <c r="H61" s="28"/>
      <c r="I61" s="26"/>
      <c r="J61" s="27"/>
      <c r="N61" s="14"/>
      <c r="O61" s="14"/>
      <c r="P61" s="14"/>
    </row>
    <row r="62" customFormat="false" ht="34" hidden="false" customHeight="true" outlineLevel="0" collapsed="false">
      <c r="A62" s="26"/>
      <c r="B62" s="123" t="s">
        <v>161</v>
      </c>
      <c r="C62" s="124"/>
      <c r="D62" s="123"/>
      <c r="E62" s="60"/>
      <c r="F62" s="52"/>
      <c r="G62" s="53" t="str">
        <f aca="false">IF(AND(E9="SI",E28="SI"),3.4,"")</f>
        <v/>
      </c>
      <c r="H62" s="54"/>
      <c r="I62" s="55" t="str">
        <f aca="false">IF(E62="","~",(IF(E62&lt;G62,("X"),("√"))))</f>
        <v>~</v>
      </c>
      <c r="J62" s="27"/>
      <c r="N62" s="14"/>
      <c r="O62" s="14"/>
      <c r="P62" s="14"/>
    </row>
    <row r="63" customFormat="false" ht="14.2" hidden="false" customHeight="true" outlineLevel="0" collapsed="false">
      <c r="A63" s="26"/>
      <c r="B63" s="123"/>
      <c r="C63" s="123"/>
      <c r="D63" s="123"/>
      <c r="E63" s="129"/>
      <c r="F63" s="27"/>
      <c r="G63" s="76"/>
      <c r="H63" s="28"/>
      <c r="I63" s="81"/>
      <c r="J63" s="27"/>
      <c r="N63" s="14"/>
      <c r="O63" s="14"/>
      <c r="P63" s="14"/>
    </row>
    <row r="64" customFormat="false" ht="14.15" hidden="false" customHeight="true" outlineLevel="0" collapsed="false">
      <c r="A64" s="26"/>
      <c r="B64" s="26"/>
      <c r="C64" s="26"/>
      <c r="D64" s="26"/>
      <c r="E64" s="27"/>
      <c r="F64" s="27"/>
      <c r="G64" s="27"/>
      <c r="H64" s="28"/>
      <c r="I64" s="26"/>
      <c r="J64" s="27"/>
      <c r="N64" s="14"/>
      <c r="O64" s="14"/>
      <c r="P64" s="14"/>
    </row>
    <row r="65" customFormat="false" ht="34.15" hidden="false" customHeight="true" outlineLevel="0" collapsed="false">
      <c r="A65" s="26"/>
      <c r="B65" s="120" t="s">
        <v>162</v>
      </c>
      <c r="C65" s="121"/>
      <c r="D65" s="72"/>
      <c r="E65" s="45" t="s">
        <v>41</v>
      </c>
      <c r="F65" s="46"/>
      <c r="G65" s="45" t="s">
        <v>163</v>
      </c>
      <c r="H65" s="46"/>
      <c r="I65" s="45" t="s">
        <v>30</v>
      </c>
      <c r="J65" s="27"/>
      <c r="N65" s="14"/>
      <c r="O65" s="14"/>
      <c r="P65" s="14"/>
    </row>
    <row r="66" customFormat="false" ht="8.3" hidden="false" customHeight="true" outlineLevel="0" collapsed="false">
      <c r="A66" s="26"/>
      <c r="B66" s="123"/>
      <c r="C66" s="123"/>
      <c r="D66" s="123"/>
      <c r="E66" s="129"/>
      <c r="F66" s="27"/>
      <c r="G66" s="76"/>
      <c r="H66" s="28"/>
      <c r="I66" s="81"/>
      <c r="J66" s="27"/>
      <c r="N66" s="14"/>
      <c r="O66" s="14"/>
      <c r="P66" s="14"/>
    </row>
    <row r="67" customFormat="false" ht="34" hidden="false" customHeight="true" outlineLevel="0" collapsed="false">
      <c r="A67" s="26"/>
      <c r="B67" s="123" t="s">
        <v>164</v>
      </c>
      <c r="C67" s="124"/>
      <c r="D67" s="123"/>
      <c r="E67" s="60"/>
      <c r="F67" s="52"/>
      <c r="G67" s="53" t="str">
        <f aca="false">IF(AND(E9="SI",E28="SI"),1.8,"")</f>
        <v/>
      </c>
      <c r="H67" s="54"/>
      <c r="I67" s="55" t="str">
        <f aca="false">IF(E67="","~",(IF(E67&gt;G67,("X"),("√"))))</f>
        <v>~</v>
      </c>
      <c r="J67" s="27"/>
      <c r="N67" s="14"/>
      <c r="O67" s="14"/>
      <c r="P67" s="14"/>
    </row>
    <row r="68" customFormat="false" ht="6.5" hidden="false" customHeight="true" outlineLevel="0" collapsed="false">
      <c r="A68" s="26"/>
      <c r="B68" s="26"/>
      <c r="C68" s="26"/>
      <c r="D68" s="26"/>
      <c r="E68" s="125"/>
      <c r="F68" s="27"/>
      <c r="G68" s="27"/>
      <c r="H68" s="28"/>
      <c r="I68" s="26"/>
      <c r="J68" s="27"/>
      <c r="N68" s="14"/>
      <c r="O68" s="14"/>
      <c r="P68" s="14"/>
    </row>
    <row r="69" customFormat="false" ht="34" hidden="false" customHeight="true" outlineLevel="0" collapsed="false">
      <c r="A69" s="26"/>
      <c r="B69" s="123" t="s">
        <v>165</v>
      </c>
      <c r="C69" s="124"/>
      <c r="D69" s="123"/>
      <c r="E69" s="60"/>
      <c r="F69" s="52"/>
      <c r="G69" s="53" t="str">
        <f aca="false">IF(AND(E9="SI",E28="SI"),1.8,"")</f>
        <v/>
      </c>
      <c r="H69" s="54"/>
      <c r="I69" s="55" t="str">
        <f aca="false">IF(E69="","~",(IF(E69&gt;G69,("X"),("√"))))</f>
        <v>~</v>
      </c>
      <c r="J69" s="27"/>
      <c r="N69" s="14"/>
      <c r="O69" s="14"/>
      <c r="P69" s="14"/>
    </row>
    <row r="70" customFormat="false" ht="6.5" hidden="false" customHeight="true" outlineLevel="0" collapsed="false">
      <c r="A70" s="26"/>
      <c r="B70" s="26"/>
      <c r="C70" s="26"/>
      <c r="D70" s="26"/>
      <c r="E70" s="125"/>
      <c r="F70" s="27"/>
      <c r="G70" s="27"/>
      <c r="H70" s="28"/>
      <c r="I70" s="26"/>
      <c r="J70" s="27"/>
      <c r="N70" s="14"/>
      <c r="O70" s="14"/>
      <c r="P70" s="14"/>
    </row>
    <row r="71" customFormat="false" ht="34" hidden="false" customHeight="true" outlineLevel="0" collapsed="false">
      <c r="A71" s="26"/>
      <c r="B71" s="123" t="s">
        <v>166</v>
      </c>
      <c r="C71" s="124"/>
      <c r="D71" s="123"/>
      <c r="E71" s="60"/>
      <c r="F71" s="52"/>
      <c r="G71" s="53" t="str">
        <f aca="false">IF(AND(E9="SI",E28="SI"),1.8,"")</f>
        <v/>
      </c>
      <c r="H71" s="54"/>
      <c r="I71" s="55" t="str">
        <f aca="false">IF(E71="","~",(IF(E71&gt;G71,("X"),("√"))))</f>
        <v>~</v>
      </c>
      <c r="J71" s="27"/>
      <c r="N71" s="14"/>
      <c r="O71" s="14"/>
      <c r="P71" s="14"/>
    </row>
    <row r="72" customFormat="false" ht="6.5" hidden="false" customHeight="true" outlineLevel="0" collapsed="false">
      <c r="A72" s="26"/>
      <c r="B72" s="26"/>
      <c r="C72" s="26"/>
      <c r="D72" s="26"/>
      <c r="E72" s="125"/>
      <c r="F72" s="27"/>
      <c r="G72" s="27"/>
      <c r="H72" s="28"/>
      <c r="I72" s="26"/>
      <c r="J72" s="27"/>
      <c r="N72" s="14"/>
      <c r="O72" s="14"/>
      <c r="P72" s="14"/>
    </row>
    <row r="73" customFormat="false" ht="34" hidden="false" customHeight="true" outlineLevel="0" collapsed="false">
      <c r="A73" s="26"/>
      <c r="B73" s="123" t="s">
        <v>167</v>
      </c>
      <c r="C73" s="124"/>
      <c r="D73" s="123"/>
      <c r="E73" s="60"/>
      <c r="F73" s="52"/>
      <c r="G73" s="53" t="str">
        <f aca="false">IF(AND(E9="SI",E28="SI"),1.8,"")</f>
        <v/>
      </c>
      <c r="H73" s="54"/>
      <c r="I73" s="55" t="str">
        <f aca="false">IF(E73="","~",(IF(E73&gt;G73,("X"),("√"))))</f>
        <v>~</v>
      </c>
      <c r="J73" s="27"/>
      <c r="N73" s="14"/>
      <c r="O73" s="14"/>
      <c r="P73" s="14"/>
    </row>
    <row r="74" customFormat="false" ht="14.15" hidden="false" customHeight="true" outlineLevel="0" collapsed="false">
      <c r="A74" s="26"/>
      <c r="B74" s="48"/>
      <c r="C74" s="48"/>
      <c r="D74" s="48"/>
      <c r="E74" s="27"/>
      <c r="F74" s="28"/>
      <c r="G74" s="27"/>
      <c r="H74" s="28"/>
      <c r="I74" s="26"/>
      <c r="J74" s="27"/>
    </row>
    <row r="75" customFormat="false" ht="14.15" hidden="false" customHeight="true" outlineLevel="0" collapsed="false">
      <c r="A75" s="26"/>
      <c r="B75" s="48"/>
      <c r="C75" s="48"/>
      <c r="D75" s="48"/>
      <c r="E75" s="27"/>
      <c r="F75" s="28"/>
      <c r="G75" s="27"/>
      <c r="H75" s="28"/>
      <c r="I75" s="26"/>
      <c r="J75" s="27"/>
    </row>
    <row r="76" customFormat="false" ht="28.3" hidden="false" customHeight="true" outlineLevel="0" collapsed="false">
      <c r="A76" s="26"/>
      <c r="B76" s="37" t="s">
        <v>199</v>
      </c>
      <c r="C76" s="38"/>
      <c r="D76" s="38"/>
      <c r="E76" s="39"/>
      <c r="F76" s="39"/>
      <c r="G76" s="39"/>
      <c r="H76" s="40"/>
      <c r="I76" s="41"/>
      <c r="J76" s="27"/>
    </row>
    <row r="77" customFormat="false" ht="13.8" hidden="false" customHeight="false" outlineLevel="0" collapsed="false">
      <c r="A77" s="26"/>
      <c r="B77" s="130"/>
      <c r="C77" s="130"/>
      <c r="D77" s="130"/>
      <c r="E77" s="27"/>
      <c r="F77" s="27"/>
      <c r="G77" s="27"/>
      <c r="H77" s="28"/>
      <c r="I77" s="26"/>
      <c r="J77" s="27"/>
    </row>
    <row r="78" customFormat="false" ht="37.1" hidden="false" customHeight="false" outlineLevel="0" collapsed="false">
      <c r="A78" s="26"/>
      <c r="B78" s="26"/>
      <c r="C78" s="112"/>
      <c r="D78" s="26"/>
      <c r="E78" s="45" t="s">
        <v>169</v>
      </c>
      <c r="F78" s="46"/>
      <c r="G78" s="45" t="s">
        <v>170</v>
      </c>
      <c r="H78" s="46"/>
      <c r="I78" s="45" t="s">
        <v>30</v>
      </c>
      <c r="J78" s="27"/>
    </row>
    <row r="79" customFormat="false" ht="8.3" hidden="false" customHeight="true" outlineLevel="0" collapsed="false">
      <c r="A79" s="26"/>
      <c r="B79" s="26"/>
      <c r="C79" s="112"/>
      <c r="D79" s="26"/>
      <c r="E79" s="46"/>
      <c r="F79" s="46"/>
      <c r="G79" s="46"/>
      <c r="H79" s="46"/>
      <c r="I79" s="46"/>
      <c r="J79" s="27"/>
    </row>
    <row r="80" customFormat="false" ht="33.85" hidden="false" customHeight="false" outlineLevel="0" collapsed="false">
      <c r="A80" s="26"/>
      <c r="B80" s="49" t="s">
        <v>171</v>
      </c>
      <c r="C80" s="117"/>
      <c r="D80" s="117"/>
      <c r="E80" s="60"/>
      <c r="F80" s="131"/>
      <c r="G80" s="73" t="n">
        <v>25</v>
      </c>
      <c r="H80" s="54"/>
      <c r="I80" s="55" t="str">
        <f aca="false">IF(OR(E80="",E9="",E9="NO"),"~",(IF(E80&gt;G80,("~"),("√"))))</f>
        <v>~</v>
      </c>
      <c r="J80" s="27"/>
    </row>
    <row r="81" customFormat="false" ht="13.8" hidden="false" customHeight="false" outlineLevel="0" collapsed="false">
      <c r="A81" s="26"/>
      <c r="B81" s="26"/>
      <c r="C81" s="26"/>
      <c r="D81" s="26"/>
      <c r="E81" s="27"/>
      <c r="F81" s="27"/>
      <c r="G81" s="27"/>
      <c r="H81" s="28"/>
      <c r="I81" s="26"/>
      <c r="J81" s="27"/>
    </row>
    <row r="82" customFormat="false" ht="35.05" hidden="false" customHeight="false" outlineLevel="0" collapsed="false">
      <c r="A82" s="26"/>
      <c r="B82" s="120" t="s">
        <v>172</v>
      </c>
      <c r="C82" s="121"/>
      <c r="D82" s="72"/>
      <c r="E82" s="45" t="s">
        <v>41</v>
      </c>
      <c r="F82" s="46"/>
      <c r="G82" s="45" t="s">
        <v>163</v>
      </c>
      <c r="H82" s="46"/>
      <c r="I82" s="45" t="s">
        <v>30</v>
      </c>
      <c r="J82" s="27"/>
    </row>
    <row r="83" customFormat="false" ht="13.8" hidden="false" customHeight="false" outlineLevel="0" collapsed="false">
      <c r="A83" s="26"/>
      <c r="B83" s="122" t="s">
        <v>173</v>
      </c>
      <c r="C83" s="26"/>
      <c r="D83" s="26"/>
      <c r="E83" s="27"/>
      <c r="F83" s="28"/>
      <c r="G83" s="27"/>
      <c r="H83" s="28"/>
      <c r="I83" s="26"/>
      <c r="J83" s="27"/>
    </row>
    <row r="84" customFormat="false" ht="34" hidden="false" customHeight="true" outlineLevel="0" collapsed="false">
      <c r="A84" s="26"/>
      <c r="B84" s="132" t="s">
        <v>174</v>
      </c>
      <c r="C84" s="124"/>
      <c r="D84" s="123"/>
      <c r="E84" s="60"/>
      <c r="F84" s="52"/>
      <c r="G84" s="53" t="str">
        <f aca="false">IF(AND(E9="SI",E80&gt;0.01,E80&lt;25),0.37,"")</f>
        <v/>
      </c>
      <c r="H84" s="54"/>
      <c r="I84" s="55" t="str">
        <f aca="false">IF(OR(E84="",G84=""),"~",(IF(E84&gt;G84,("X"),("√"))))</f>
        <v>~</v>
      </c>
      <c r="J84" s="27"/>
    </row>
    <row r="85" customFormat="false" ht="6.5" hidden="false" customHeight="true" outlineLevel="0" collapsed="false">
      <c r="A85" s="26"/>
      <c r="B85" s="26"/>
      <c r="C85" s="26"/>
      <c r="D85" s="26"/>
      <c r="E85" s="125"/>
      <c r="F85" s="27"/>
      <c r="G85" s="126"/>
      <c r="H85" s="28"/>
      <c r="I85" s="26"/>
      <c r="J85" s="27"/>
    </row>
    <row r="86" customFormat="false" ht="34" hidden="false" customHeight="true" outlineLevel="0" collapsed="false">
      <c r="A86" s="26"/>
      <c r="B86" s="132" t="s">
        <v>175</v>
      </c>
      <c r="C86" s="124"/>
      <c r="D86" s="123"/>
      <c r="E86" s="60"/>
      <c r="F86" s="52"/>
      <c r="G86" s="53" t="str">
        <f aca="false">IF(AND(E9="SI",E80&gt;0.01,E80&lt;25),0.37,"")</f>
        <v/>
      </c>
      <c r="H86" s="54"/>
      <c r="I86" s="55" t="str">
        <f aca="false">IF(OR(E86="",G86=""),"~",(IF(E86&gt;G86,("X"),("√"))))</f>
        <v>~</v>
      </c>
      <c r="J86" s="27"/>
    </row>
    <row r="87" customFormat="false" ht="6.5" hidden="false" customHeight="true" outlineLevel="0" collapsed="false">
      <c r="A87" s="26"/>
      <c r="B87" s="26"/>
      <c r="C87" s="26"/>
      <c r="D87" s="26"/>
      <c r="E87" s="125"/>
      <c r="F87" s="27"/>
      <c r="G87" s="126"/>
      <c r="H87" s="28"/>
      <c r="I87" s="26"/>
      <c r="J87" s="27"/>
    </row>
    <row r="88" customFormat="false" ht="34" hidden="false" customHeight="true" outlineLevel="0" collapsed="false">
      <c r="A88" s="26"/>
      <c r="B88" s="132" t="s">
        <v>176</v>
      </c>
      <c r="C88" s="124"/>
      <c r="D88" s="123"/>
      <c r="E88" s="60"/>
      <c r="F88" s="52"/>
      <c r="G88" s="53" t="str">
        <f aca="false">IF(AND(E9="SI",E80&gt;0.01,E80&lt;25),0.37,"")</f>
        <v/>
      </c>
      <c r="H88" s="54"/>
      <c r="I88" s="55" t="str">
        <f aca="false">IF(OR(E88="",G88=""),"~",(IF(E88&gt;G88,("X"),("√"))))</f>
        <v>~</v>
      </c>
      <c r="J88" s="27"/>
      <c r="O88" s="10"/>
    </row>
    <row r="89" customFormat="false" ht="6.5" hidden="false" customHeight="true" outlineLevel="0" collapsed="false">
      <c r="A89" s="26"/>
      <c r="B89" s="26"/>
      <c r="C89" s="26"/>
      <c r="D89" s="26"/>
      <c r="E89" s="125"/>
      <c r="F89" s="27"/>
      <c r="G89" s="126"/>
      <c r="H89" s="28"/>
      <c r="I89" s="26"/>
      <c r="J89" s="27"/>
    </row>
    <row r="90" customFormat="false" ht="34" hidden="false" customHeight="true" outlineLevel="0" collapsed="false">
      <c r="A90" s="26"/>
      <c r="B90" s="132" t="s">
        <v>177</v>
      </c>
      <c r="C90" s="124"/>
      <c r="D90" s="123"/>
      <c r="E90" s="60"/>
      <c r="F90" s="52"/>
      <c r="G90" s="53" t="str">
        <f aca="false">IF(AND(E9="SI",E80&gt;0.01,E80&lt;25),0.37,"")</f>
        <v/>
      </c>
      <c r="H90" s="54"/>
      <c r="I90" s="55" t="str">
        <f aca="false">IF(OR(E90="",G90=""),"~",(IF(E90&gt;G90,("X"),("√"))))</f>
        <v>~</v>
      </c>
      <c r="J90" s="27"/>
    </row>
    <row r="91" customFormat="false" ht="5.1" hidden="false" customHeight="true" outlineLevel="0" collapsed="false">
      <c r="A91" s="26"/>
      <c r="B91" s="26"/>
      <c r="C91" s="26"/>
      <c r="D91" s="26"/>
      <c r="E91" s="125"/>
      <c r="F91" s="27"/>
      <c r="G91" s="126"/>
      <c r="H91" s="28"/>
      <c r="I91" s="26"/>
      <c r="J91" s="27"/>
    </row>
    <row r="92" customFormat="false" ht="34" hidden="false" customHeight="true" outlineLevel="0" collapsed="false">
      <c r="A92" s="26"/>
      <c r="B92" s="132" t="s">
        <v>178</v>
      </c>
      <c r="C92" s="124"/>
      <c r="D92" s="123"/>
      <c r="E92" s="60"/>
      <c r="F92" s="52"/>
      <c r="G92" s="53" t="str">
        <f aca="false">IF(AND(E9="SI",E80&gt;0.01,E80&lt;25),0.33,"")</f>
        <v/>
      </c>
      <c r="H92" s="54"/>
      <c r="I92" s="55" t="str">
        <f aca="false">IF(OR(E92="",G92=""),"~",(IF(E92&gt;G92,("X"),("√"))))</f>
        <v>~</v>
      </c>
      <c r="J92" s="27"/>
    </row>
    <row r="93" customFormat="false" ht="6.5" hidden="false" customHeight="true" outlineLevel="0" collapsed="false">
      <c r="A93" s="26"/>
      <c r="B93" s="26"/>
      <c r="C93" s="26"/>
      <c r="D93" s="26"/>
      <c r="E93" s="125"/>
      <c r="F93" s="27"/>
      <c r="G93" s="126"/>
      <c r="H93" s="28"/>
      <c r="I93" s="26"/>
      <c r="J93" s="27"/>
    </row>
    <row r="94" customFormat="false" ht="34" hidden="false" customHeight="true" outlineLevel="0" collapsed="false">
      <c r="A94" s="26"/>
      <c r="B94" s="132" t="s">
        <v>179</v>
      </c>
      <c r="C94" s="124"/>
      <c r="D94" s="123"/>
      <c r="E94" s="60"/>
      <c r="F94" s="52"/>
      <c r="G94" s="53" t="str">
        <f aca="false">IF(AND(E9="SI",E80&gt;0.01,E80&lt;25),0.33,"")</f>
        <v/>
      </c>
      <c r="H94" s="54"/>
      <c r="I94" s="55" t="str">
        <f aca="false">IF(OR(E94="",G94=""),"~",(IF(E94&gt;G94,("X"),("√"))))</f>
        <v>~</v>
      </c>
      <c r="J94" s="27"/>
    </row>
    <row r="95" customFormat="false" ht="6.5" hidden="false" customHeight="true" outlineLevel="0" collapsed="false">
      <c r="A95" s="26"/>
      <c r="B95" s="26"/>
      <c r="C95" s="26"/>
      <c r="D95" s="26"/>
      <c r="E95" s="125"/>
      <c r="F95" s="27"/>
      <c r="G95" s="126"/>
      <c r="H95" s="28"/>
      <c r="I95" s="26"/>
      <c r="J95" s="27"/>
    </row>
    <row r="96" customFormat="false" ht="34" hidden="false" customHeight="true" outlineLevel="0" collapsed="false">
      <c r="A96" s="26"/>
      <c r="B96" s="132" t="s">
        <v>180</v>
      </c>
      <c r="C96" s="124"/>
      <c r="D96" s="123"/>
      <c r="E96" s="60"/>
      <c r="F96" s="52"/>
      <c r="G96" s="53" t="str">
        <f aca="false">IF(AND(E9="SI",E80&gt;0.01,E80&lt;25),0.33,"")</f>
        <v/>
      </c>
      <c r="H96" s="54"/>
      <c r="I96" s="55" t="str">
        <f aca="false">IF(OR(E96="",G96=""),"~",(IF(E96&gt;G96,("X"),("√"))))</f>
        <v>~</v>
      </c>
      <c r="J96" s="27"/>
    </row>
    <row r="97" customFormat="false" ht="6.5" hidden="false" customHeight="true" outlineLevel="0" collapsed="false">
      <c r="A97" s="26"/>
      <c r="B97" s="26"/>
      <c r="C97" s="26"/>
      <c r="D97" s="26"/>
      <c r="E97" s="125"/>
      <c r="F97" s="27"/>
      <c r="G97" s="126"/>
      <c r="H97" s="28"/>
      <c r="I97" s="26"/>
      <c r="J97" s="27"/>
    </row>
    <row r="98" customFormat="false" ht="34" hidden="false" customHeight="true" outlineLevel="0" collapsed="false">
      <c r="A98" s="26"/>
      <c r="B98" s="132" t="s">
        <v>181</v>
      </c>
      <c r="C98" s="124"/>
      <c r="D98" s="123"/>
      <c r="E98" s="60"/>
      <c r="F98" s="52"/>
      <c r="G98" s="53" t="str">
        <f aca="false">IF(AND(E9="SI",E80&gt;0.01,E80&lt;25),0.33,"")</f>
        <v/>
      </c>
      <c r="H98" s="54"/>
      <c r="I98" s="55" t="str">
        <f aca="false">IF(OR(E98="",G98=""),"~",(IF(E98&gt;G98,("X"),("√"))))</f>
        <v>~</v>
      </c>
      <c r="J98" s="27"/>
    </row>
    <row r="99" customFormat="false" ht="6.5" hidden="false" customHeight="true" outlineLevel="0" collapsed="false">
      <c r="A99" s="26"/>
      <c r="B99" s="26"/>
      <c r="C99" s="26"/>
      <c r="D99" s="26"/>
      <c r="E99" s="125"/>
      <c r="F99" s="27"/>
      <c r="G99" s="126"/>
      <c r="H99" s="28"/>
      <c r="I99" s="26"/>
      <c r="J99" s="27"/>
    </row>
    <row r="100" customFormat="false" ht="34" hidden="false" customHeight="true" outlineLevel="0" collapsed="false">
      <c r="A100" s="26"/>
      <c r="B100" s="128" t="s">
        <v>182</v>
      </c>
      <c r="C100" s="124"/>
      <c r="D100" s="123"/>
      <c r="E100" s="60"/>
      <c r="F100" s="52"/>
      <c r="G100" s="53" t="str">
        <f aca="false">IF(AND(E9="SI",E80&gt;0.01,E80&lt;25),0.59,"")</f>
        <v/>
      </c>
      <c r="H100" s="54"/>
      <c r="I100" s="55" t="str">
        <f aca="false">IF(OR(E100="",G100=""),"~",(IF(E100&gt;G100,("X"),("√"))))</f>
        <v>~</v>
      </c>
      <c r="J100" s="27"/>
    </row>
    <row r="101" customFormat="false" ht="6.5" hidden="false" customHeight="true" outlineLevel="0" collapsed="false">
      <c r="A101" s="26"/>
      <c r="B101" s="26"/>
      <c r="C101" s="26"/>
      <c r="D101" s="26"/>
      <c r="E101" s="125"/>
      <c r="F101" s="27"/>
      <c r="G101" s="126"/>
      <c r="H101" s="28"/>
      <c r="I101" s="26"/>
      <c r="J101" s="27"/>
    </row>
    <row r="102" customFormat="false" ht="34" hidden="false" customHeight="true" outlineLevel="0" collapsed="false">
      <c r="A102" s="26"/>
      <c r="B102" s="128" t="s">
        <v>183</v>
      </c>
      <c r="C102" s="124"/>
      <c r="D102" s="123"/>
      <c r="E102" s="60"/>
      <c r="F102" s="52"/>
      <c r="G102" s="53" t="str">
        <f aca="false">IF(AND(E9="SI",E80&gt;0.01,E80&lt;25),0.59,"")</f>
        <v/>
      </c>
      <c r="H102" s="54"/>
      <c r="I102" s="55" t="str">
        <f aca="false">IF(OR(E102="",G102=""),"~",(IF(E102&gt;G102,("X"),("√"))))</f>
        <v>~</v>
      </c>
      <c r="J102" s="27"/>
    </row>
    <row r="103" s="10" customFormat="true" ht="6.5" hidden="false" customHeight="true" outlineLevel="0" collapsed="false">
      <c r="A103" s="26"/>
      <c r="B103" s="26"/>
      <c r="C103" s="26"/>
      <c r="D103" s="26"/>
      <c r="E103" s="125"/>
      <c r="F103" s="27"/>
      <c r="G103" s="126"/>
      <c r="H103" s="28"/>
      <c r="I103" s="26"/>
      <c r="J103" s="27"/>
      <c r="K103" s="1"/>
      <c r="L103" s="1"/>
      <c r="M103" s="1"/>
    </row>
    <row r="104" customFormat="false" ht="34" hidden="false" customHeight="true" outlineLevel="0" collapsed="false">
      <c r="A104" s="26"/>
      <c r="B104" s="128" t="s">
        <v>184</v>
      </c>
      <c r="C104" s="124"/>
      <c r="D104" s="123"/>
      <c r="E104" s="60"/>
      <c r="F104" s="52"/>
      <c r="G104" s="53" t="str">
        <f aca="false">IF(AND(E9="SI",E80&gt;0.01,E80&lt;25),0.59,"")</f>
        <v/>
      </c>
      <c r="H104" s="54"/>
      <c r="I104" s="55" t="str">
        <f aca="false">IF(OR(E104="",G104=""),"~",(IF(E104&gt;G104,("X"),("√"))))</f>
        <v>~</v>
      </c>
      <c r="J104" s="27"/>
    </row>
    <row r="105" s="10" customFormat="true" ht="6.5" hidden="false" customHeight="true" outlineLevel="0" collapsed="false">
      <c r="A105" s="26"/>
      <c r="B105" s="26"/>
      <c r="C105" s="26"/>
      <c r="D105" s="26"/>
      <c r="E105" s="125"/>
      <c r="F105" s="27"/>
      <c r="G105" s="126"/>
      <c r="H105" s="28"/>
      <c r="I105" s="26"/>
      <c r="J105" s="27"/>
      <c r="K105" s="1"/>
      <c r="L105" s="1"/>
      <c r="M105" s="1"/>
    </row>
    <row r="106" customFormat="false" ht="34" hidden="false" customHeight="true" outlineLevel="0" collapsed="false">
      <c r="A106" s="26"/>
      <c r="B106" s="128" t="s">
        <v>185</v>
      </c>
      <c r="C106" s="124"/>
      <c r="D106" s="123"/>
      <c r="E106" s="60"/>
      <c r="F106" s="52"/>
      <c r="G106" s="53" t="str">
        <f aca="false">IF(AND(E9="SI",E80&gt;0.01,E80&lt;25),0.59,"")</f>
        <v/>
      </c>
      <c r="H106" s="54"/>
      <c r="I106" s="55" t="str">
        <f aca="false">IF(OR(E106="",G106=""),"~",(IF(E106&gt;G106,("X"),("√"))))</f>
        <v>~</v>
      </c>
      <c r="J106" s="27"/>
    </row>
    <row r="107" customFormat="false" ht="6.5" hidden="false" customHeight="true" outlineLevel="0" collapsed="false">
      <c r="A107" s="26"/>
      <c r="B107" s="26"/>
      <c r="C107" s="26"/>
      <c r="D107" s="26"/>
      <c r="E107" s="125"/>
      <c r="F107" s="27"/>
      <c r="G107" s="126"/>
      <c r="H107" s="28"/>
      <c r="I107" s="26"/>
      <c r="J107" s="27"/>
    </row>
    <row r="108" customFormat="false" ht="34" hidden="false" customHeight="true" outlineLevel="0" collapsed="false">
      <c r="A108" s="26"/>
      <c r="B108" s="123" t="s">
        <v>186</v>
      </c>
      <c r="C108" s="124"/>
      <c r="D108" s="123"/>
      <c r="E108" s="60"/>
      <c r="F108" s="52"/>
      <c r="G108" s="53" t="str">
        <f aca="false">IF(AND(E9="SI",E80&gt;0.01,E80&lt;25),0.59,"")</f>
        <v/>
      </c>
      <c r="H108" s="54"/>
      <c r="I108" s="55" t="str">
        <f aca="false">IF(OR(E108="",G108=""),"~",(IF(E108&gt;G108,("X"),("√"))))</f>
        <v>~</v>
      </c>
      <c r="J108" s="27"/>
    </row>
    <row r="109" customFormat="false" ht="6.5" hidden="false" customHeight="true" outlineLevel="0" collapsed="false">
      <c r="A109" s="26"/>
      <c r="B109" s="26"/>
      <c r="C109" s="26"/>
      <c r="D109" s="26"/>
      <c r="E109" s="125"/>
      <c r="F109" s="27"/>
      <c r="G109" s="126"/>
      <c r="H109" s="28"/>
      <c r="I109" s="26"/>
      <c r="J109" s="27"/>
    </row>
    <row r="110" customFormat="false" ht="34" hidden="false" customHeight="true" outlineLevel="0" collapsed="false">
      <c r="A110" s="26"/>
      <c r="B110" s="123" t="s">
        <v>187</v>
      </c>
      <c r="C110" s="124"/>
      <c r="D110" s="123"/>
      <c r="E110" s="60"/>
      <c r="F110" s="52"/>
      <c r="G110" s="53" t="str">
        <f aca="false">IF(AND(E9="SI",E80&gt;0.01,E80&lt;25),0.59,"")</f>
        <v/>
      </c>
      <c r="H110" s="54"/>
      <c r="I110" s="55" t="str">
        <f aca="false">IF(OR(E110="",G110=""),"~",(IF(E110&gt;G110,("X"),("√"))))</f>
        <v>~</v>
      </c>
      <c r="J110" s="27"/>
    </row>
    <row r="111" customFormat="false" ht="6.5" hidden="false" customHeight="true" outlineLevel="0" collapsed="false">
      <c r="A111" s="26"/>
      <c r="B111" s="26"/>
      <c r="C111" s="26"/>
      <c r="D111" s="26"/>
      <c r="E111" s="125"/>
      <c r="F111" s="27"/>
      <c r="G111" s="126"/>
      <c r="H111" s="28"/>
      <c r="I111" s="26"/>
      <c r="J111" s="27"/>
    </row>
    <row r="112" customFormat="false" ht="34" hidden="false" customHeight="true" outlineLevel="0" collapsed="false">
      <c r="A112" s="26"/>
      <c r="B112" s="123" t="s">
        <v>188</v>
      </c>
      <c r="C112" s="124"/>
      <c r="D112" s="123"/>
      <c r="E112" s="60"/>
      <c r="F112" s="52"/>
      <c r="G112" s="53" t="str">
        <f aca="false">IF(AND(E9="SI",E80&gt;0.01,E80&lt;25),0.59,"")</f>
        <v/>
      </c>
      <c r="H112" s="54"/>
      <c r="I112" s="55" t="str">
        <f aca="false">IF(OR(E112="",G112=""),"~",(IF(E112&gt;G112,("X"),("√"))))</f>
        <v>~</v>
      </c>
      <c r="J112" s="27"/>
    </row>
    <row r="113" customFormat="false" ht="6.5" hidden="false" customHeight="true" outlineLevel="0" collapsed="false">
      <c r="A113" s="26"/>
      <c r="B113" s="26"/>
      <c r="C113" s="26"/>
      <c r="D113" s="26"/>
      <c r="E113" s="125"/>
      <c r="F113" s="27"/>
      <c r="G113" s="126"/>
      <c r="H113" s="28"/>
      <c r="I113" s="26"/>
      <c r="J113" s="27"/>
    </row>
    <row r="114" customFormat="false" ht="34" hidden="false" customHeight="true" outlineLevel="0" collapsed="false">
      <c r="A114" s="26"/>
      <c r="B114" s="123" t="s">
        <v>189</v>
      </c>
      <c r="C114" s="124"/>
      <c r="D114" s="123"/>
      <c r="E114" s="60"/>
      <c r="F114" s="52"/>
      <c r="G114" s="53" t="str">
        <f aca="false">IF(AND(E9="SI",E80&gt;0.01,E80&lt;25),0.59,"")</f>
        <v/>
      </c>
      <c r="H114" s="54"/>
      <c r="I114" s="55" t="str">
        <f aca="false">IF(OR(E114="",G114=""),"~",(IF(E114&gt;G114,("X"),("√"))))</f>
        <v>~</v>
      </c>
      <c r="J114" s="27"/>
    </row>
    <row r="115" customFormat="false" ht="6.5" hidden="false" customHeight="true" outlineLevel="0" collapsed="false">
      <c r="A115" s="26"/>
      <c r="B115" s="123"/>
      <c r="C115" s="123"/>
      <c r="D115" s="123"/>
      <c r="E115" s="129"/>
      <c r="F115" s="27"/>
      <c r="G115" s="126"/>
      <c r="H115" s="28"/>
      <c r="I115" s="81"/>
      <c r="J115" s="27"/>
    </row>
    <row r="116" customFormat="false" ht="34.15" hidden="false" customHeight="true" outlineLevel="0" collapsed="false">
      <c r="A116" s="26"/>
      <c r="B116" s="133" t="s">
        <v>190</v>
      </c>
      <c r="C116" s="124"/>
      <c r="D116" s="123"/>
      <c r="E116" s="60"/>
      <c r="F116" s="52"/>
      <c r="G116" s="53" t="str">
        <f aca="false">IF(AND(E9="SI",E80&gt;0.01,E80&lt;25),0.7,"")</f>
        <v/>
      </c>
      <c r="H116" s="54"/>
      <c r="I116" s="55" t="str">
        <f aca="false">IF(OR(E116="",G116=""),"~",(IF(E116&gt;G116,("X"),("√"))))</f>
        <v>~</v>
      </c>
      <c r="J116" s="27"/>
    </row>
    <row r="117" customFormat="false" ht="8.3" hidden="false" customHeight="true" outlineLevel="0" collapsed="false">
      <c r="A117" s="26"/>
      <c r="B117" s="123"/>
      <c r="C117" s="26"/>
      <c r="D117" s="26"/>
      <c r="E117" s="27"/>
      <c r="F117" s="27"/>
      <c r="G117" s="126"/>
      <c r="H117" s="28"/>
      <c r="I117" s="26"/>
      <c r="J117" s="27"/>
    </row>
    <row r="118" customFormat="false" ht="33.3" hidden="false" customHeight="true" outlineLevel="0" collapsed="false">
      <c r="A118" s="26"/>
      <c r="B118" s="128" t="s">
        <v>191</v>
      </c>
      <c r="C118" s="124"/>
      <c r="D118" s="123"/>
      <c r="E118" s="60"/>
      <c r="F118" s="52"/>
      <c r="G118" s="53" t="str">
        <f aca="false">IF(AND(E9="SI",E80&gt;0.01,E80&lt;25),1,"")</f>
        <v/>
      </c>
      <c r="H118" s="54"/>
      <c r="I118" s="55" t="str">
        <f aca="false">IF(OR(E118="",G118=""),"~",(IF(E118&gt;G118,("X"),("√"))))</f>
        <v>~</v>
      </c>
      <c r="J118" s="27"/>
    </row>
    <row r="119" customFormat="false" ht="14.15" hidden="false" customHeight="true" outlineLevel="0" collapsed="false">
      <c r="A119" s="26"/>
      <c r="B119" s="26"/>
      <c r="C119" s="26"/>
      <c r="D119" s="26"/>
      <c r="E119" s="27"/>
      <c r="F119" s="27"/>
      <c r="G119" s="27"/>
      <c r="H119" s="28"/>
      <c r="I119" s="26"/>
      <c r="J119" s="27"/>
    </row>
    <row r="120" customFormat="false" ht="14.15" hidden="false" customHeight="true" outlineLevel="0" collapsed="false">
      <c r="A120" s="26"/>
      <c r="B120" s="26"/>
      <c r="C120" s="26"/>
      <c r="D120" s="26"/>
      <c r="E120" s="27"/>
      <c r="F120" s="27"/>
      <c r="G120" s="27"/>
      <c r="H120" s="28"/>
      <c r="I120" s="26"/>
      <c r="J120" s="27"/>
    </row>
    <row r="121" customFormat="false" ht="36.65" hidden="false" customHeight="true" outlineLevel="0" collapsed="false">
      <c r="A121" s="26"/>
      <c r="B121" s="120" t="s">
        <v>162</v>
      </c>
      <c r="C121" s="121"/>
      <c r="D121" s="72"/>
      <c r="E121" s="45" t="s">
        <v>41</v>
      </c>
      <c r="F121" s="46"/>
      <c r="G121" s="45" t="s">
        <v>163</v>
      </c>
      <c r="H121" s="46"/>
      <c r="I121" s="45" t="s">
        <v>30</v>
      </c>
      <c r="J121" s="27"/>
    </row>
    <row r="122" customFormat="false" ht="6.5" hidden="false" customHeight="true" outlineLevel="0" collapsed="false">
      <c r="A122" s="26"/>
      <c r="B122" s="123"/>
      <c r="C122" s="123"/>
      <c r="D122" s="123"/>
      <c r="E122" s="129"/>
      <c r="F122" s="27"/>
      <c r="G122" s="76"/>
      <c r="H122" s="28"/>
      <c r="I122" s="81"/>
      <c r="J122" s="27"/>
    </row>
    <row r="123" customFormat="false" ht="34" hidden="false" customHeight="true" outlineLevel="0" collapsed="false">
      <c r="A123" s="26"/>
      <c r="B123" s="123" t="s">
        <v>164</v>
      </c>
      <c r="C123" s="124"/>
      <c r="D123" s="123"/>
      <c r="E123" s="60"/>
      <c r="F123" s="52"/>
      <c r="G123" s="53" t="str">
        <f aca="false">IF(AND(E9="SI",E80&gt;0.01,E80&lt;25),1.8,"")</f>
        <v/>
      </c>
      <c r="H123" s="54"/>
      <c r="I123" s="55" t="str">
        <f aca="false">IF(OR(E123="",G123=""),"~",(IF(E123&gt;G123,("X"),("√"))))</f>
        <v>~</v>
      </c>
      <c r="J123" s="27"/>
    </row>
    <row r="124" customFormat="false" ht="6.5" hidden="false" customHeight="true" outlineLevel="0" collapsed="false">
      <c r="A124" s="26"/>
      <c r="B124" s="26"/>
      <c r="C124" s="26"/>
      <c r="D124" s="26"/>
      <c r="E124" s="125"/>
      <c r="F124" s="27"/>
      <c r="G124" s="126"/>
      <c r="H124" s="28"/>
      <c r="I124" s="26"/>
      <c r="J124" s="27"/>
    </row>
    <row r="125" customFormat="false" ht="34" hidden="false" customHeight="true" outlineLevel="0" collapsed="false">
      <c r="A125" s="26"/>
      <c r="B125" s="123" t="s">
        <v>165</v>
      </c>
      <c r="C125" s="124"/>
      <c r="D125" s="123"/>
      <c r="E125" s="60"/>
      <c r="F125" s="52"/>
      <c r="G125" s="53" t="str">
        <f aca="false">IF(AND(E9="SI",E80&gt;0.01,E80&lt;25),1.8,"")</f>
        <v/>
      </c>
      <c r="H125" s="54"/>
      <c r="I125" s="55" t="str">
        <f aca="false">IF(OR(E125="",G125=""),"~",(IF(E125&gt;G125,("X"),("√"))))</f>
        <v>~</v>
      </c>
      <c r="J125" s="27"/>
    </row>
    <row r="126" customFormat="false" ht="6.5" hidden="false" customHeight="true" outlineLevel="0" collapsed="false">
      <c r="A126" s="26"/>
      <c r="B126" s="26"/>
      <c r="C126" s="26"/>
      <c r="D126" s="26"/>
      <c r="E126" s="125"/>
      <c r="F126" s="27"/>
      <c r="G126" s="126"/>
      <c r="H126" s="28"/>
      <c r="I126" s="26"/>
      <c r="J126" s="27"/>
    </row>
    <row r="127" customFormat="false" ht="34" hidden="false" customHeight="true" outlineLevel="0" collapsed="false">
      <c r="A127" s="26"/>
      <c r="B127" s="123" t="s">
        <v>166</v>
      </c>
      <c r="C127" s="124"/>
      <c r="D127" s="123"/>
      <c r="E127" s="60"/>
      <c r="F127" s="52"/>
      <c r="G127" s="53" t="str">
        <f aca="false">IF(AND(E9="SI",E80&gt;0.01,E80&lt;25),1.8,"")</f>
        <v/>
      </c>
      <c r="H127" s="54"/>
      <c r="I127" s="55" t="str">
        <f aca="false">IF(OR(E127="",G127=""),"~",(IF(E127&gt;G127,("X"),("√"))))</f>
        <v>~</v>
      </c>
      <c r="J127" s="27"/>
    </row>
    <row r="128" customFormat="false" ht="6.5" hidden="false" customHeight="true" outlineLevel="0" collapsed="false">
      <c r="A128" s="26"/>
      <c r="B128" s="26"/>
      <c r="C128" s="26"/>
      <c r="D128" s="26"/>
      <c r="E128" s="125"/>
      <c r="F128" s="27"/>
      <c r="G128" s="126"/>
      <c r="H128" s="28"/>
      <c r="I128" s="26"/>
      <c r="J128" s="27"/>
    </row>
    <row r="129" customFormat="false" ht="34" hidden="false" customHeight="true" outlineLevel="0" collapsed="false">
      <c r="A129" s="26"/>
      <c r="B129" s="123" t="s">
        <v>167</v>
      </c>
      <c r="C129" s="124"/>
      <c r="D129" s="123"/>
      <c r="E129" s="60"/>
      <c r="F129" s="52"/>
      <c r="G129" s="53" t="str">
        <f aca="false">IF(AND(E9="SI",E80&gt;0.01,E80&lt;25),1.8,"")</f>
        <v/>
      </c>
      <c r="H129" s="54"/>
      <c r="I129" s="55" t="str">
        <f aca="false">IF(OR(E129="",G129=""),"~",(IF(E129&gt;G129,("X"),("√"))))</f>
        <v>~</v>
      </c>
      <c r="J129" s="27"/>
    </row>
    <row r="130" customFormat="false" ht="16.5" hidden="false" customHeight="true" outlineLevel="0" collapsed="false">
      <c r="A130" s="26"/>
      <c r="B130" s="123"/>
      <c r="C130" s="123"/>
      <c r="D130" s="123"/>
      <c r="E130" s="123"/>
      <c r="F130" s="27"/>
      <c r="G130" s="76"/>
      <c r="H130" s="28"/>
      <c r="I130" s="81"/>
      <c r="J130" s="27"/>
    </row>
    <row r="131" customFormat="false" ht="16.5" hidden="false" customHeight="true" outlineLevel="0" collapsed="false">
      <c r="A131" s="26"/>
      <c r="B131" s="123"/>
      <c r="C131" s="123"/>
      <c r="D131" s="123"/>
      <c r="E131" s="129"/>
      <c r="F131" s="27"/>
      <c r="G131" s="76"/>
      <c r="H131" s="28"/>
      <c r="I131" s="81"/>
      <c r="J131" s="27"/>
    </row>
    <row r="132" customFormat="false" ht="16.5" hidden="false" customHeight="true" outlineLevel="0" collapsed="false">
      <c r="A132" s="26"/>
      <c r="B132" s="37" t="s">
        <v>200</v>
      </c>
      <c r="C132" s="38"/>
      <c r="D132" s="38"/>
      <c r="E132" s="39"/>
      <c r="F132" s="39"/>
      <c r="G132" s="39"/>
      <c r="H132" s="40"/>
      <c r="I132" s="41"/>
      <c r="J132" s="27"/>
    </row>
    <row r="133" customFormat="false" ht="16.5" hidden="false" customHeight="true" outlineLevel="0" collapsed="false">
      <c r="A133" s="26"/>
      <c r="B133" s="26"/>
      <c r="C133" s="26"/>
      <c r="D133" s="26"/>
      <c r="E133" s="27"/>
      <c r="F133" s="27"/>
      <c r="G133" s="27"/>
      <c r="H133" s="28"/>
      <c r="I133" s="26"/>
      <c r="J133" s="27"/>
    </row>
    <row r="134" customFormat="false" ht="36.65" hidden="false" customHeight="true" outlineLevel="0" collapsed="false">
      <c r="A134" s="26"/>
      <c r="B134" s="66"/>
      <c r="C134" s="48"/>
      <c r="D134" s="66"/>
      <c r="E134" s="45" t="s">
        <v>60</v>
      </c>
      <c r="F134" s="46"/>
      <c r="G134" s="45" t="s">
        <v>57</v>
      </c>
      <c r="H134" s="70"/>
      <c r="I134" s="45" t="s">
        <v>30</v>
      </c>
      <c r="J134" s="27"/>
    </row>
    <row r="135" customFormat="false" ht="8.3" hidden="false" customHeight="true" outlineLevel="0" collapsed="false">
      <c r="A135" s="26"/>
      <c r="B135" s="26"/>
      <c r="C135" s="48"/>
      <c r="D135" s="26"/>
      <c r="E135" s="27"/>
      <c r="F135" s="28"/>
      <c r="G135" s="27"/>
      <c r="H135" s="28"/>
      <c r="I135" s="26"/>
      <c r="J135" s="27"/>
    </row>
    <row r="136" customFormat="false" ht="34.15" hidden="false" customHeight="true" outlineLevel="0" collapsed="false">
      <c r="A136" s="26"/>
      <c r="B136" s="49" t="s">
        <v>62</v>
      </c>
      <c r="C136" s="61"/>
      <c r="D136" s="51"/>
      <c r="E136" s="69"/>
      <c r="F136" s="52"/>
      <c r="G136" s="56" t="str">
        <f aca="false">IF(AND(E12="",E13="",E14=""),"",IF(OR(AND(E12&gt;25,E15&gt;3),E13&gt;2000,E14&gt;2500),"SI","NO"))</f>
        <v/>
      </c>
      <c r="H136" s="54"/>
      <c r="I136" s="55" t="str">
        <f aca="false">IF(OR(E136="",G136=""),"~",(IF(E136=G136,("√"),("X"))))</f>
        <v>~</v>
      </c>
      <c r="J136" s="27"/>
    </row>
    <row r="137" customFormat="false" ht="16.5" hidden="false" customHeight="true" outlineLevel="0" collapsed="false">
      <c r="A137" s="26"/>
      <c r="B137" s="26"/>
      <c r="C137" s="26"/>
      <c r="D137" s="26"/>
      <c r="E137" s="27"/>
      <c r="F137" s="27"/>
      <c r="G137" s="27"/>
      <c r="H137" s="28"/>
      <c r="I137" s="26"/>
      <c r="J137" s="27"/>
    </row>
    <row r="138" customFormat="false" ht="16.5" hidden="false" customHeight="true" outlineLevel="0" collapsed="false">
      <c r="A138" s="26"/>
      <c r="B138" s="26"/>
      <c r="C138" s="26"/>
      <c r="D138" s="26"/>
      <c r="E138" s="27"/>
      <c r="F138" s="27"/>
      <c r="G138" s="27"/>
      <c r="H138" s="28"/>
      <c r="I138" s="26"/>
      <c r="J138" s="27"/>
    </row>
    <row r="139" customFormat="false" ht="16.5" hidden="false" customHeight="true" outlineLevel="0" collapsed="false">
      <c r="A139" s="26"/>
      <c r="B139" s="37" t="s">
        <v>201</v>
      </c>
      <c r="C139" s="38"/>
      <c r="D139" s="38"/>
      <c r="E139" s="39"/>
      <c r="F139" s="39"/>
      <c r="G139" s="39"/>
      <c r="H139" s="40"/>
      <c r="I139" s="41"/>
      <c r="J139" s="27"/>
    </row>
    <row r="140" customFormat="false" ht="16.5" hidden="false" customHeight="true" outlineLevel="0" collapsed="false">
      <c r="A140" s="26"/>
      <c r="B140" s="26"/>
      <c r="C140" s="26"/>
      <c r="D140" s="26"/>
      <c r="E140" s="27"/>
      <c r="F140" s="27"/>
      <c r="G140" s="27"/>
      <c r="H140" s="28"/>
      <c r="I140" s="26"/>
      <c r="J140" s="27"/>
    </row>
    <row r="141" customFormat="false" ht="36.65" hidden="false" customHeight="true" outlineLevel="0" collapsed="false">
      <c r="A141" s="26"/>
      <c r="B141" s="66"/>
      <c r="C141" s="48"/>
      <c r="D141" s="66"/>
      <c r="E141" s="45" t="s">
        <v>60</v>
      </c>
      <c r="F141" s="46"/>
      <c r="G141" s="45" t="s">
        <v>57</v>
      </c>
      <c r="H141" s="70"/>
      <c r="I141" s="45" t="s">
        <v>30</v>
      </c>
      <c r="J141" s="27"/>
    </row>
    <row r="142" customFormat="false" ht="16.5" hidden="false" customHeight="true" outlineLevel="0" collapsed="false">
      <c r="A142" s="26"/>
      <c r="B142" s="26"/>
      <c r="C142" s="48"/>
      <c r="D142" s="26"/>
      <c r="E142" s="27"/>
      <c r="F142" s="28"/>
      <c r="G142" s="27"/>
      <c r="H142" s="28"/>
      <c r="I142" s="26"/>
      <c r="J142" s="27"/>
    </row>
    <row r="143" customFormat="false" ht="34.15" hidden="false" customHeight="true" outlineLevel="0" collapsed="false">
      <c r="A143" s="26"/>
      <c r="B143" s="49" t="s">
        <v>113</v>
      </c>
      <c r="C143" s="61"/>
      <c r="D143" s="51"/>
      <c r="E143" s="69"/>
      <c r="F143" s="52"/>
      <c r="G143" s="56" t="str">
        <f aca="false">IF(E10="SI","SI","")</f>
        <v/>
      </c>
      <c r="H143" s="54"/>
      <c r="I143" s="55" t="str">
        <f aca="false">IF(OR(E143="",G143=""),"~",(IF(E143=G143,("√"),("X"))))</f>
        <v>~</v>
      </c>
      <c r="J143" s="27"/>
    </row>
    <row r="144" customFormat="false" ht="36.65" hidden="false" customHeight="true" outlineLevel="0" collapsed="false">
      <c r="A144" s="26"/>
      <c r="B144" s="49" t="s">
        <v>98</v>
      </c>
      <c r="C144" s="36"/>
      <c r="D144" s="36"/>
      <c r="E144" s="69"/>
      <c r="F144" s="52"/>
      <c r="G144" s="56" t="str">
        <f aca="false">IF(E10="SI","SI","")</f>
        <v/>
      </c>
      <c r="H144" s="54"/>
      <c r="I144" s="55" t="str">
        <f aca="false">IF(OR(E144="",G144=""),"~",(IF(E144=G144,("√"),("X"))))</f>
        <v>~</v>
      </c>
      <c r="J144" s="27"/>
    </row>
    <row r="145" customFormat="false" ht="16.5" hidden="false" customHeight="true" outlineLevel="0" collapsed="false">
      <c r="A145" s="26"/>
      <c r="B145" s="26"/>
      <c r="C145" s="26"/>
      <c r="D145" s="26"/>
      <c r="E145" s="27"/>
      <c r="F145" s="27"/>
      <c r="G145" s="27"/>
      <c r="H145" s="28"/>
      <c r="I145" s="26"/>
      <c r="J145" s="27"/>
    </row>
    <row r="146" customFormat="false" ht="16.5" hidden="false" customHeight="true" outlineLevel="0" collapsed="false">
      <c r="A146" s="26"/>
      <c r="B146" s="26"/>
      <c r="C146" s="26"/>
      <c r="D146" s="26"/>
      <c r="E146" s="27"/>
      <c r="F146" s="27"/>
      <c r="G146" s="27"/>
      <c r="H146" s="28"/>
      <c r="I146" s="26"/>
      <c r="J146" s="27"/>
    </row>
    <row r="147" customFormat="false" ht="16.5" hidden="false" customHeight="true" outlineLevel="0" collapsed="false">
      <c r="A147" s="26"/>
      <c r="B147" s="37" t="s">
        <v>202</v>
      </c>
      <c r="C147" s="38"/>
      <c r="D147" s="38"/>
      <c r="E147" s="39"/>
      <c r="F147" s="39"/>
      <c r="G147" s="39"/>
      <c r="H147" s="40"/>
      <c r="I147" s="41"/>
      <c r="J147" s="27"/>
    </row>
    <row r="148" customFormat="false" ht="16.5" hidden="false" customHeight="true" outlineLevel="0" collapsed="false">
      <c r="A148" s="26"/>
      <c r="B148" s="26"/>
      <c r="C148" s="26"/>
      <c r="D148" s="26"/>
      <c r="E148" s="27"/>
      <c r="F148" s="28"/>
      <c r="G148" s="27"/>
      <c r="H148" s="28"/>
      <c r="I148" s="26"/>
      <c r="J148" s="27"/>
    </row>
    <row r="149" customFormat="false" ht="36.65" hidden="false" customHeight="true" outlineLevel="0" collapsed="false">
      <c r="A149" s="26"/>
      <c r="B149" s="72"/>
      <c r="C149" s="72"/>
      <c r="D149" s="72"/>
      <c r="E149" s="45" t="s">
        <v>60</v>
      </c>
      <c r="F149" s="46"/>
      <c r="G149" s="45" t="s">
        <v>57</v>
      </c>
      <c r="H149" s="46"/>
      <c r="I149" s="45" t="s">
        <v>30</v>
      </c>
      <c r="J149" s="27"/>
    </row>
    <row r="150" customFormat="false" ht="16.5" hidden="false" customHeight="true" outlineLevel="0" collapsed="false">
      <c r="A150" s="26"/>
      <c r="B150" s="26"/>
      <c r="C150" s="26"/>
      <c r="D150" s="26"/>
      <c r="E150" s="27"/>
      <c r="F150" s="28"/>
      <c r="G150" s="27"/>
      <c r="H150" s="28"/>
      <c r="I150" s="26"/>
      <c r="J150" s="27"/>
    </row>
    <row r="151" customFormat="false" ht="34.15" hidden="false" customHeight="true" outlineLevel="0" collapsed="false">
      <c r="A151" s="26"/>
      <c r="B151" s="49" t="s">
        <v>72</v>
      </c>
      <c r="C151" s="59"/>
      <c r="D151" s="59"/>
      <c r="E151" s="60"/>
      <c r="F151" s="52"/>
      <c r="G151" s="73" t="str">
        <f aca="false">IF(E11="SI",70,"")</f>
        <v/>
      </c>
      <c r="H151" s="54"/>
      <c r="I151" s="55" t="str">
        <f aca="false">IF(OR(E151="",G151=""),"~",(IF(E151&lt;G151,("X"),("√"))))</f>
        <v>~</v>
      </c>
      <c r="J151" s="27"/>
    </row>
    <row r="152" customFormat="false" ht="34.15" hidden="false" customHeight="true" outlineLevel="0" collapsed="false">
      <c r="A152" s="26"/>
      <c r="B152" s="74" t="s">
        <v>73</v>
      </c>
      <c r="C152" s="75"/>
      <c r="D152" s="75"/>
      <c r="E152" s="60"/>
      <c r="F152" s="52"/>
      <c r="G152" s="73" t="str">
        <f aca="false">IF(E11="SI",100,"")</f>
        <v/>
      </c>
      <c r="H152" s="54"/>
      <c r="I152" s="55" t="str">
        <f aca="false">IF(OR(E152="",G152=""),"~",(IF(E152&lt;G152,("X"),("√"))))</f>
        <v>~</v>
      </c>
      <c r="J152" s="27"/>
    </row>
    <row r="153" customFormat="false" ht="16.5" hidden="false" customHeight="true" outlineLevel="0" collapsed="false">
      <c r="A153" s="26"/>
      <c r="B153" s="26"/>
      <c r="C153" s="26"/>
      <c r="D153" s="26"/>
      <c r="E153" s="27"/>
      <c r="F153" s="27"/>
      <c r="G153" s="27"/>
      <c r="H153" s="28"/>
      <c r="I153" s="26"/>
      <c r="J153" s="27"/>
    </row>
    <row r="154" customFormat="false" ht="16.5" hidden="false" customHeight="true" outlineLevel="0" collapsed="false">
      <c r="A154" s="26"/>
      <c r="B154" s="26"/>
      <c r="C154" s="26"/>
      <c r="D154" s="26"/>
      <c r="E154" s="27"/>
      <c r="F154" s="27"/>
      <c r="G154" s="27"/>
      <c r="H154" s="28"/>
      <c r="I154" s="26"/>
      <c r="J154" s="27"/>
    </row>
    <row r="155" customFormat="false" ht="16.5" hidden="false" customHeight="true" outlineLevel="0" collapsed="false">
      <c r="A155" s="26"/>
      <c r="B155" s="37" t="s">
        <v>77</v>
      </c>
      <c r="C155" s="38"/>
      <c r="D155" s="38"/>
      <c r="E155" s="39"/>
      <c r="F155" s="39"/>
      <c r="G155" s="39"/>
      <c r="H155" s="40"/>
      <c r="I155" s="41"/>
      <c r="J155" s="27"/>
    </row>
    <row r="156" customFormat="false" ht="16.5" hidden="false" customHeight="true" outlineLevel="0" collapsed="false">
      <c r="A156" s="26"/>
      <c r="B156" s="77"/>
      <c r="C156" s="77"/>
      <c r="D156" s="77"/>
      <c r="E156" s="78"/>
      <c r="F156" s="77"/>
      <c r="G156" s="79"/>
      <c r="H156" s="79"/>
      <c r="I156" s="76"/>
      <c r="J156" s="27"/>
    </row>
    <row r="157" customFormat="false" ht="16.5" hidden="false" customHeight="true" outlineLevel="0" collapsed="false">
      <c r="A157" s="26"/>
      <c r="B157" s="77"/>
      <c r="C157" s="77"/>
      <c r="D157" s="77"/>
      <c r="E157" s="78"/>
      <c r="F157" s="77"/>
      <c r="G157" s="79"/>
      <c r="H157" s="79"/>
      <c r="I157" s="76"/>
      <c r="J157" s="27"/>
    </row>
    <row r="158" customFormat="false" ht="34.15" hidden="false" customHeight="true" outlineLevel="0" collapsed="false">
      <c r="A158" s="26"/>
      <c r="B158" s="78" t="s">
        <v>78</v>
      </c>
      <c r="C158" s="78"/>
      <c r="D158" s="78"/>
      <c r="E158" s="135" t="n">
        <f aca="false">COUNTIF($I$21:$I$152,("√"))</f>
        <v>0</v>
      </c>
      <c r="F158" s="78"/>
      <c r="G158" s="81" t="s">
        <v>79</v>
      </c>
      <c r="H158" s="79"/>
      <c r="I158" s="76"/>
      <c r="J158" s="27"/>
    </row>
    <row r="159" customFormat="false" ht="8.3" hidden="false" customHeight="true" outlineLevel="0" collapsed="false">
      <c r="A159" s="26"/>
      <c r="B159" s="26"/>
      <c r="C159" s="26"/>
      <c r="D159" s="26"/>
      <c r="E159" s="27"/>
      <c r="F159" s="28"/>
      <c r="G159" s="76"/>
      <c r="H159" s="76"/>
      <c r="I159" s="76"/>
      <c r="J159" s="27"/>
    </row>
    <row r="160" customFormat="false" ht="34.15" hidden="false" customHeight="true" outlineLevel="0" collapsed="false">
      <c r="A160" s="26"/>
      <c r="B160" s="78" t="s">
        <v>80</v>
      </c>
      <c r="C160" s="78"/>
      <c r="D160" s="78"/>
      <c r="E160" s="136" t="n">
        <f aca="false">COUNTIF($I$21:$I$152,("X"))</f>
        <v>0</v>
      </c>
      <c r="F160" s="78"/>
      <c r="G160" s="81" t="s">
        <v>81</v>
      </c>
      <c r="H160" s="79"/>
      <c r="I160" s="76"/>
      <c r="J160" s="27"/>
    </row>
    <row r="161" customFormat="false" ht="16.5" hidden="false" customHeight="true" outlineLevel="0" collapsed="false">
      <c r="A161" s="26"/>
      <c r="B161" s="77"/>
      <c r="C161" s="77"/>
      <c r="D161" s="77"/>
      <c r="E161" s="78"/>
      <c r="F161" s="77"/>
      <c r="G161" s="79"/>
      <c r="H161" s="79"/>
      <c r="I161" s="76"/>
      <c r="J161" s="27"/>
    </row>
    <row r="162" customFormat="false" ht="34.15" hidden="false" customHeight="true" outlineLevel="0" collapsed="false">
      <c r="A162" s="26"/>
      <c r="B162" s="83" t="str">
        <f aca="false">IF(C72="Proyecto de ejecución","Gauzatze-proiektua idazti duen eskumeneko pertsonaren izena",IF(C72="Proyecto de fin de obra","Obra amaierako proiektua idatzi duen eskumenako pertsonaren izena","Proiektua idatzi duen pertsona *(OHARRA: C8 gelaxkan adierazi proiektu mota)"))</f>
        <v>Proiektua idatzi duen pertsona *(OHARRA: C8 gelaxkan adierazi proiektu mota)</v>
      </c>
      <c r="C162" s="84"/>
      <c r="D162" s="84"/>
      <c r="E162" s="85"/>
      <c r="F162" s="85"/>
      <c r="G162" s="85"/>
      <c r="H162" s="85"/>
      <c r="I162" s="85"/>
      <c r="J162" s="27"/>
    </row>
    <row r="163" customFormat="false" ht="8.3" hidden="false" customHeight="true" outlineLevel="0" collapsed="false">
      <c r="A163" s="26"/>
      <c r="B163" s="77"/>
      <c r="C163" s="77"/>
      <c r="D163" s="77"/>
      <c r="E163" s="78"/>
      <c r="F163" s="78"/>
      <c r="G163" s="78"/>
      <c r="H163" s="77"/>
      <c r="I163" s="26"/>
      <c r="J163" s="27"/>
    </row>
    <row r="164" customFormat="false" ht="35.25" hidden="false" customHeight="true" outlineLevel="0" collapsed="false">
      <c r="A164" s="26"/>
      <c r="B164" s="83" t="s">
        <v>82</v>
      </c>
      <c r="C164" s="84"/>
      <c r="D164" s="84"/>
      <c r="E164" s="134"/>
      <c r="F164" s="134"/>
      <c r="G164" s="134"/>
      <c r="H164" s="79"/>
      <c r="I164" s="76"/>
      <c r="J164" s="27"/>
    </row>
    <row r="165" customFormat="false" ht="5.1" hidden="false" customHeight="true" outlineLevel="0" collapsed="false">
      <c r="A165" s="26"/>
      <c r="B165" s="77"/>
      <c r="C165" s="77"/>
      <c r="D165" s="77"/>
      <c r="E165" s="78"/>
      <c r="F165" s="77"/>
      <c r="G165" s="79"/>
      <c r="H165" s="79"/>
      <c r="I165" s="76"/>
      <c r="J165" s="27"/>
    </row>
    <row r="166" customFormat="false" ht="35.25" hidden="false" customHeight="true" outlineLevel="0" collapsed="false">
      <c r="A166" s="26"/>
      <c r="B166" s="83" t="s">
        <v>83</v>
      </c>
      <c r="C166" s="84"/>
      <c r="D166" s="84"/>
      <c r="E166" s="134"/>
      <c r="F166" s="134"/>
      <c r="G166" s="134"/>
      <c r="H166" s="79"/>
      <c r="I166" s="76"/>
      <c r="J166" s="27"/>
    </row>
    <row r="167" customFormat="false" ht="5.1" hidden="false" customHeight="true" outlineLevel="0" collapsed="false">
      <c r="A167" s="26"/>
      <c r="B167" s="123"/>
      <c r="C167" s="123"/>
      <c r="D167" s="123"/>
      <c r="E167" s="129"/>
      <c r="F167" s="27"/>
      <c r="G167" s="76"/>
      <c r="H167" s="28"/>
      <c r="I167" s="81"/>
      <c r="J167" s="27"/>
    </row>
    <row r="168" customFormat="false" ht="14.15" hidden="false" customHeight="true" outlineLevel="0" collapsed="false">
      <c r="A168" s="26"/>
      <c r="B168" s="26"/>
      <c r="C168" s="26"/>
      <c r="D168" s="26"/>
      <c r="E168" s="123"/>
      <c r="F168" s="27"/>
      <c r="G168" s="27"/>
      <c r="H168" s="28"/>
      <c r="I168" s="26"/>
      <c r="J168" s="27"/>
    </row>
    <row r="169" customFormat="false" ht="5.1" hidden="false" customHeight="true" outlineLevel="0" collapsed="false">
      <c r="A169" s="26"/>
      <c r="B169" s="72"/>
      <c r="C169" s="72"/>
      <c r="D169" s="72"/>
      <c r="E169" s="46"/>
      <c r="F169" s="46"/>
      <c r="G169" s="46"/>
      <c r="H169" s="46"/>
      <c r="I169" s="46"/>
      <c r="J169" s="27"/>
    </row>
    <row r="170" customFormat="false" ht="13.8" hidden="false" customHeight="false" outlineLevel="0" collapsed="false">
      <c r="A170" s="26"/>
      <c r="B170" s="26"/>
      <c r="C170" s="26"/>
      <c r="D170" s="26"/>
      <c r="E170" s="26"/>
      <c r="F170" s="26"/>
      <c r="G170" s="26"/>
      <c r="H170" s="26"/>
      <c r="I170" s="26"/>
      <c r="J170" s="26"/>
    </row>
    <row r="171" customFormat="false" ht="13.8" hidden="false" customHeight="false" outlineLevel="0" collapsed="false">
      <c r="A171" s="26"/>
      <c r="B171" s="26"/>
      <c r="C171" s="26"/>
      <c r="D171" s="26"/>
      <c r="E171" s="26"/>
      <c r="F171" s="26"/>
      <c r="G171" s="26"/>
      <c r="H171" s="26"/>
      <c r="I171" s="26"/>
      <c r="J171" s="26"/>
    </row>
    <row r="172" customFormat="false" ht="15" hidden="false" customHeight="false" outlineLevel="0" collapsed="false">
      <c r="A172" s="26"/>
      <c r="B172" s="86" t="s">
        <v>84</v>
      </c>
      <c r="C172" s="87"/>
      <c r="D172" s="87"/>
      <c r="E172" s="88"/>
      <c r="F172" s="88"/>
      <c r="G172" s="88"/>
      <c r="H172" s="89"/>
      <c r="I172" s="90"/>
      <c r="J172" s="26"/>
    </row>
    <row r="173" customFormat="false" ht="13.8" hidden="false" customHeight="false" outlineLevel="0" collapsed="false">
      <c r="A173" s="26"/>
      <c r="B173" s="91"/>
      <c r="C173" s="91"/>
      <c r="D173" s="91"/>
      <c r="E173" s="91"/>
      <c r="F173" s="91"/>
      <c r="G173" s="91"/>
      <c r="H173" s="91"/>
      <c r="I173" s="91"/>
      <c r="J173" s="26"/>
    </row>
    <row r="174" customFormat="false" ht="13.8" hidden="false" customHeight="true" outlineLevel="0" collapsed="false">
      <c r="A174" s="26"/>
      <c r="B174" s="92" t="s">
        <v>85</v>
      </c>
      <c r="C174" s="92"/>
      <c r="D174" s="92"/>
      <c r="E174" s="92"/>
      <c r="F174" s="92"/>
      <c r="G174" s="92"/>
      <c r="H174" s="92"/>
      <c r="I174" s="92"/>
      <c r="J174" s="26"/>
    </row>
    <row r="175" customFormat="false" ht="13.8" hidden="false" customHeight="false" outlineLevel="0" collapsed="false">
      <c r="A175" s="26"/>
      <c r="B175" s="92"/>
      <c r="C175" s="92"/>
      <c r="D175" s="92"/>
      <c r="E175" s="92"/>
      <c r="F175" s="92"/>
      <c r="G175" s="92"/>
      <c r="H175" s="92"/>
      <c r="I175" s="92"/>
      <c r="J175" s="26"/>
    </row>
    <row r="176" customFormat="false" ht="13.8" hidden="false" customHeight="false" outlineLevel="0" collapsed="false">
      <c r="A176" s="26"/>
      <c r="B176" s="92"/>
      <c r="C176" s="92"/>
      <c r="D176" s="92"/>
      <c r="E176" s="92"/>
      <c r="F176" s="92"/>
      <c r="G176" s="92"/>
      <c r="H176" s="92"/>
      <c r="I176" s="92"/>
      <c r="J176" s="26"/>
    </row>
    <row r="177" customFormat="false" ht="13.8" hidden="false" customHeight="false" outlineLevel="0" collapsed="false">
      <c r="A177" s="26"/>
      <c r="B177" s="92"/>
      <c r="C177" s="92"/>
      <c r="D177" s="92"/>
      <c r="E177" s="92"/>
      <c r="F177" s="92"/>
      <c r="G177" s="92"/>
      <c r="H177" s="92"/>
      <c r="I177" s="92"/>
      <c r="J177" s="26"/>
    </row>
    <row r="178" customFormat="false" ht="13.8" hidden="false" customHeight="false" outlineLevel="0" collapsed="false">
      <c r="A178" s="26"/>
      <c r="B178" s="92"/>
      <c r="C178" s="92"/>
      <c r="D178" s="92"/>
      <c r="E178" s="92"/>
      <c r="F178" s="92"/>
      <c r="G178" s="92"/>
      <c r="H178" s="92"/>
      <c r="I178" s="92"/>
      <c r="J178" s="26"/>
    </row>
    <row r="179" customFormat="false" ht="13.8" hidden="false" customHeight="false" outlineLevel="0" collapsed="false">
      <c r="A179" s="26"/>
      <c r="B179" s="92"/>
      <c r="C179" s="92"/>
      <c r="D179" s="92"/>
      <c r="E179" s="92"/>
      <c r="F179" s="92"/>
      <c r="G179" s="92"/>
      <c r="H179" s="92"/>
      <c r="I179" s="92"/>
      <c r="J179" s="26"/>
    </row>
    <row r="180" customFormat="false" ht="13.8" hidden="false" customHeight="false" outlineLevel="0" collapsed="false">
      <c r="A180" s="26"/>
      <c r="B180" s="92"/>
      <c r="C180" s="92"/>
      <c r="D180" s="92"/>
      <c r="E180" s="92"/>
      <c r="F180" s="92"/>
      <c r="G180" s="92"/>
      <c r="H180" s="92"/>
      <c r="I180" s="92"/>
      <c r="J180" s="26"/>
    </row>
    <row r="181" customFormat="false" ht="13.8" hidden="false" customHeight="false" outlineLevel="0" collapsed="false">
      <c r="A181" s="26"/>
      <c r="B181" s="92"/>
      <c r="C181" s="92"/>
      <c r="D181" s="92"/>
      <c r="E181" s="92"/>
      <c r="F181" s="92"/>
      <c r="G181" s="92"/>
      <c r="H181" s="92"/>
      <c r="I181" s="92"/>
      <c r="J181" s="26"/>
    </row>
    <row r="182" customFormat="false" ht="13.8" hidden="false" customHeight="false" outlineLevel="0" collapsed="false">
      <c r="A182" s="26"/>
      <c r="B182" s="92"/>
      <c r="C182" s="92"/>
      <c r="D182" s="92"/>
      <c r="E182" s="92"/>
      <c r="F182" s="92"/>
      <c r="G182" s="92"/>
      <c r="H182" s="92"/>
      <c r="I182" s="92"/>
      <c r="J182" s="26"/>
    </row>
    <row r="183" customFormat="false" ht="13.8" hidden="false" customHeight="false" outlineLevel="0" collapsed="false">
      <c r="A183" s="26"/>
      <c r="B183" s="92"/>
      <c r="C183" s="92"/>
      <c r="D183" s="92"/>
      <c r="E183" s="92"/>
      <c r="F183" s="92"/>
      <c r="G183" s="92"/>
      <c r="H183" s="92"/>
      <c r="I183" s="92"/>
      <c r="J183" s="26"/>
    </row>
    <row r="184" customFormat="false" ht="13.8" hidden="false" customHeight="false" outlineLevel="0" collapsed="false">
      <c r="A184" s="26"/>
      <c r="B184" s="92"/>
      <c r="C184" s="92"/>
      <c r="D184" s="92"/>
      <c r="E184" s="92"/>
      <c r="F184" s="92"/>
      <c r="G184" s="92"/>
      <c r="H184" s="92"/>
      <c r="I184" s="92"/>
      <c r="J184" s="26"/>
    </row>
    <row r="185" customFormat="false" ht="13.8" hidden="false" customHeight="false" outlineLevel="0" collapsed="false">
      <c r="A185" s="26"/>
      <c r="B185" s="92"/>
      <c r="C185" s="92"/>
      <c r="D185" s="92"/>
      <c r="E185" s="92"/>
      <c r="F185" s="92"/>
      <c r="G185" s="92"/>
      <c r="H185" s="92"/>
      <c r="I185" s="92"/>
      <c r="J185" s="26"/>
    </row>
    <row r="186" customFormat="false" ht="13.8" hidden="false" customHeight="false" outlineLevel="0" collapsed="false">
      <c r="A186" s="26"/>
      <c r="B186" s="92"/>
      <c r="C186" s="92"/>
      <c r="D186" s="92"/>
      <c r="E186" s="92"/>
      <c r="F186" s="92"/>
      <c r="G186" s="92"/>
      <c r="H186" s="92"/>
      <c r="I186" s="92"/>
      <c r="J186" s="26"/>
    </row>
    <row r="187" customFormat="false" ht="13.8" hidden="false" customHeight="false" outlineLevel="0" collapsed="false">
      <c r="A187" s="26"/>
      <c r="B187" s="92"/>
      <c r="C187" s="92"/>
      <c r="D187" s="92"/>
      <c r="E187" s="92"/>
      <c r="F187" s="92"/>
      <c r="G187" s="92"/>
      <c r="H187" s="92"/>
      <c r="I187" s="92"/>
      <c r="J187" s="26"/>
    </row>
    <row r="188" customFormat="false" ht="13.8" hidden="false" customHeight="false" outlineLevel="0" collapsed="false">
      <c r="A188" s="26"/>
      <c r="B188" s="92"/>
      <c r="C188" s="92"/>
      <c r="D188" s="92"/>
      <c r="E188" s="92"/>
      <c r="F188" s="92"/>
      <c r="G188" s="92"/>
      <c r="H188" s="92"/>
      <c r="I188" s="92"/>
      <c r="J188" s="26"/>
    </row>
    <row r="189" customFormat="false" ht="13.8" hidden="false" customHeight="false" outlineLevel="0" collapsed="false">
      <c r="A189" s="26"/>
      <c r="B189" s="26"/>
      <c r="C189" s="26"/>
      <c r="D189" s="26"/>
      <c r="E189" s="26"/>
      <c r="F189" s="26"/>
      <c r="G189" s="26"/>
      <c r="H189" s="26"/>
      <c r="I189" s="26"/>
      <c r="J189" s="26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294" objects="true" scenarios="true"/>
  <mergeCells count="8">
    <mergeCell ref="C7:I7"/>
    <mergeCell ref="C8:I8"/>
    <mergeCell ref="G26:I26"/>
    <mergeCell ref="G28:I28"/>
    <mergeCell ref="E162:I162"/>
    <mergeCell ref="E164:G164"/>
    <mergeCell ref="E166:G166"/>
    <mergeCell ref="B174:I188"/>
  </mergeCells>
  <conditionalFormatting sqref="I167 I130:I131 I83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7">
    <cfRule type="cellIs" priority="5" operator="equal" aboveAverage="0" equalAverage="0" bottom="0" percent="0" rank="0" text="" dxfId="0">
      <formula>"~"</formula>
    </cfRule>
    <cfRule type="cellIs" priority="6" operator="equal" aboveAverage="0" equalAverage="0" bottom="0" percent="0" rank="0" text="" dxfId="0">
      <formula>"√"</formula>
    </cfRule>
    <cfRule type="cellIs" priority="7" operator="equal" aboveAverage="0" equalAverage="0" bottom="0" percent="0" rank="0" text="" dxfId="0">
      <formula>"X"</formula>
    </cfRule>
  </conditionalFormatting>
  <conditionalFormatting sqref="I63">
    <cfRule type="cellIs" priority="8" operator="equal" aboveAverage="0" equalAverage="0" bottom="0" percent="0" rank="0" text="" dxfId="0">
      <formula>"~"</formula>
    </cfRule>
    <cfRule type="cellIs" priority="9" operator="equal" aboveAverage="0" equalAverage="0" bottom="0" percent="0" rank="0" text="" dxfId="0">
      <formula>"√"</formula>
    </cfRule>
    <cfRule type="cellIs" priority="10" operator="equal" aboveAverage="0" equalAverage="0" bottom="0" percent="0" rank="0" text="" dxfId="0">
      <formula>"X"</formula>
    </cfRule>
  </conditionalFormatting>
  <conditionalFormatting sqref="I147">
    <cfRule type="cellIs" priority="11" operator="equal" aboveAverage="0" equalAverage="0" bottom="0" percent="0" rank="0" text="" dxfId="0">
      <formula>"~"</formula>
    </cfRule>
    <cfRule type="cellIs" priority="12" operator="equal" aboveAverage="0" equalAverage="0" bottom="0" percent="0" rank="0" text="" dxfId="0">
      <formula>"√"</formula>
    </cfRule>
    <cfRule type="cellIs" priority="13" operator="equal" aboveAverage="0" equalAverage="0" bottom="0" percent="0" rank="0" text="" dxfId="0">
      <formula>"X"</formula>
    </cfRule>
  </conditionalFormatting>
  <conditionalFormatting sqref="I147">
    <cfRule type="cellIs" priority="14" operator="equal" aboveAverage="0" equalAverage="0" bottom="0" percent="0" rank="0" text="" dxfId="0">
      <formula>"~"</formula>
    </cfRule>
    <cfRule type="cellIs" priority="15" operator="equal" aboveAverage="0" equalAverage="0" bottom="0" percent="0" rank="0" text="" dxfId="0">
      <formula>"√"</formula>
    </cfRule>
    <cfRule type="cellIs" priority="16" operator="equal" aboveAverage="0" equalAverage="0" bottom="0" percent="0" rank="0" text="" dxfId="0">
      <formula>"X"</formula>
    </cfRule>
  </conditionalFormatting>
  <conditionalFormatting sqref="I147">
    <cfRule type="cellIs" priority="17" operator="equal" aboveAverage="0" equalAverage="0" bottom="0" percent="0" rank="0" text="" dxfId="0">
      <formula>"~"</formula>
    </cfRule>
    <cfRule type="cellIs" priority="18" operator="equal" aboveAverage="0" equalAverage="0" bottom="0" percent="0" rank="0" text="" dxfId="0">
      <formula>"√"</formula>
    </cfRule>
    <cfRule type="cellIs" priority="19" operator="equal" aboveAverage="0" equalAverage="0" bottom="0" percent="0" rank="0" text="" dxfId="0">
      <formula>"X"</formula>
    </cfRule>
  </conditionalFormatting>
  <conditionalFormatting sqref="I147">
    <cfRule type="cellIs" priority="20" operator="equal" aboveAverage="0" equalAverage="0" bottom="0" percent="0" rank="0" text="" dxfId="0">
      <formula>"~"</formula>
    </cfRule>
    <cfRule type="cellIs" priority="21" operator="equal" aboveAverage="0" equalAverage="0" bottom="0" percent="0" rank="0" text="" dxfId="0">
      <formula>"√"</formula>
    </cfRule>
    <cfRule type="cellIs" priority="22" operator="equal" aboveAverage="0" equalAverage="0" bottom="0" percent="0" rank="0" text="" dxfId="0">
      <formula>"X"</formula>
    </cfRule>
  </conditionalFormatting>
  <conditionalFormatting sqref="I147">
    <cfRule type="cellIs" priority="23" operator="equal" aboveAverage="0" equalAverage="0" bottom="0" percent="0" rank="0" text="" dxfId="0">
      <formula>"~"</formula>
    </cfRule>
    <cfRule type="cellIs" priority="24" operator="equal" aboveAverage="0" equalAverage="0" bottom="0" percent="0" rank="0" text="" dxfId="0">
      <formula>"√"</formula>
    </cfRule>
    <cfRule type="cellIs" priority="25" operator="equal" aboveAverage="0" equalAverage="0" bottom="0" percent="0" rank="0" text="" dxfId="0">
      <formula>"X"</formula>
    </cfRule>
  </conditionalFormatting>
  <conditionalFormatting sqref="I147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I147">
    <cfRule type="cellIs" priority="29" operator="equal" aboveAverage="0" equalAverage="0" bottom="0" percent="0" rank="0" text="" dxfId="0">
      <formula>"~"</formula>
    </cfRule>
    <cfRule type="cellIs" priority="30" operator="equal" aboveAverage="0" equalAverage="0" bottom="0" percent="0" rank="0" text="" dxfId="0">
      <formula>"√"</formula>
    </cfRule>
    <cfRule type="cellIs" priority="31" operator="equal" aboveAverage="0" equalAverage="0" bottom="0" percent="0" rank="0" text="" dxfId="0">
      <formula>"X"</formula>
    </cfRule>
  </conditionalFormatting>
  <conditionalFormatting sqref="I147">
    <cfRule type="cellIs" priority="32" operator="equal" aboveAverage="0" equalAverage="0" bottom="0" percent="0" rank="0" text="" dxfId="0">
      <formula>"~"</formula>
    </cfRule>
    <cfRule type="cellIs" priority="33" operator="equal" aboveAverage="0" equalAverage="0" bottom="0" percent="0" rank="0" text="" dxfId="0">
      <formula>"√"</formula>
    </cfRule>
    <cfRule type="cellIs" priority="34" operator="equal" aboveAverage="0" equalAverage="0" bottom="0" percent="0" rank="0" text="" dxfId="0">
      <formula>"X"</formula>
    </cfRule>
  </conditionalFormatting>
  <conditionalFormatting sqref="I147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conditionalFormatting sqref="G158">
    <cfRule type="cellIs" priority="38" operator="equal" aboveAverage="0" equalAverage="0" bottom="0" percent="0" rank="0" text="" dxfId="0">
      <formula>"~"</formula>
    </cfRule>
    <cfRule type="cellIs" priority="39" operator="equal" aboveAverage="0" equalAverage="0" bottom="0" percent="0" rank="0" text="" dxfId="0">
      <formula>"√"</formula>
    </cfRule>
    <cfRule type="cellIs" priority="40" operator="equal" aboveAverage="0" equalAverage="0" bottom="0" percent="0" rank="0" text="" dxfId="0">
      <formula>"X"</formula>
    </cfRule>
  </conditionalFormatting>
  <conditionalFormatting sqref="G160">
    <cfRule type="cellIs" priority="41" operator="equal" aboveAverage="0" equalAverage="0" bottom="0" percent="0" rank="0" text="" dxfId="0">
      <formula>"~"</formula>
    </cfRule>
    <cfRule type="cellIs" priority="42" operator="equal" aboveAverage="0" equalAverage="0" bottom="0" percent="0" rank="0" text="" dxfId="0">
      <formula>"√"</formula>
    </cfRule>
    <cfRule type="cellIs" priority="43" operator="equal" aboveAverage="0" equalAverage="0" bottom="0" percent="0" rank="0" text="" dxfId="0">
      <formula>"X"</formula>
    </cfRule>
  </conditionalFormatting>
  <conditionalFormatting sqref="I22">
    <cfRule type="cellIs" priority="44" operator="equal" aboveAverage="0" equalAverage="0" bottom="0" percent="0" rank="0" text="" dxfId="0">
      <formula>"~"</formula>
    </cfRule>
    <cfRule type="cellIs" priority="45" operator="equal" aboveAverage="0" equalAverage="0" bottom="0" percent="0" rank="0" text="" dxfId="0">
      <formula>"√"</formula>
    </cfRule>
    <cfRule type="cellIs" priority="46" operator="equal" aboveAverage="0" equalAverage="0" bottom="0" percent="0" rank="0" text="" dxfId="0">
      <formula>"X"</formula>
    </cfRule>
  </conditionalFormatting>
  <conditionalFormatting sqref="G22">
    <cfRule type="containsErrors" priority="47" aboveAverage="0" equalAverage="0" bottom="0" percent="0" rank="0" text="" dxfId="0">
      <formula>ISERROR(G22)</formula>
    </cfRule>
  </conditionalFormatting>
  <conditionalFormatting sqref="I66">
    <cfRule type="cellIs" priority="48" operator="equal" aboveAverage="0" equalAverage="0" bottom="0" percent="0" rank="0" text="" dxfId="0">
      <formula>"~"</formula>
    </cfRule>
    <cfRule type="cellIs" priority="49" operator="equal" aboveAverage="0" equalAverage="0" bottom="0" percent="0" rank="0" text="" dxfId="0">
      <formula>"√"</formula>
    </cfRule>
    <cfRule type="cellIs" priority="50" operator="equal" aboveAverage="0" equalAverage="0" bottom="0" percent="0" rank="0" text="" dxfId="0">
      <formula>"X"</formula>
    </cfRule>
  </conditionalFormatting>
  <conditionalFormatting sqref="I80">
    <cfRule type="cellIs" priority="51" operator="equal" aboveAverage="0" equalAverage="0" bottom="0" percent="0" rank="0" text="" dxfId="0">
      <formula>"~"</formula>
    </cfRule>
    <cfRule type="cellIs" priority="52" operator="equal" aboveAverage="0" equalAverage="0" bottom="0" percent="0" rank="0" text="" dxfId="0">
      <formula>"√"</formula>
    </cfRule>
    <cfRule type="cellIs" priority="53" operator="equal" aboveAverage="0" equalAverage="0" bottom="0" percent="0" rank="0" text="" dxfId="0">
      <formula>"X"</formula>
    </cfRule>
  </conditionalFormatting>
  <conditionalFormatting sqref="I83">
    <cfRule type="cellIs" priority="54" operator="equal" aboveAverage="0" equalAverage="0" bottom="0" percent="0" rank="0" text="" dxfId="0">
      <formula>"~"</formula>
    </cfRule>
    <cfRule type="cellIs" priority="55" operator="equal" aboveAverage="0" equalAverage="0" bottom="0" percent="0" rank="0" text="" dxfId="0">
      <formula>"√"</formula>
    </cfRule>
    <cfRule type="cellIs" priority="56" operator="equal" aboveAverage="0" equalAverage="0" bottom="0" percent="0" rank="0" text="" dxfId="0">
      <formula>"X"</formula>
    </cfRule>
  </conditionalFormatting>
  <conditionalFormatting sqref="G136">
    <cfRule type="containsErrors" priority="57" aboveAverage="0" equalAverage="0" bottom="0" percent="0" rank="0" text="" dxfId="0">
      <formula>ISERROR(G136)</formula>
    </cfRule>
  </conditionalFormatting>
  <conditionalFormatting sqref="I136">
    <cfRule type="cellIs" priority="58" operator="equal" aboveAverage="0" equalAverage="0" bottom="0" percent="0" rank="0" text="" dxfId="0">
      <formula>"~"</formula>
    </cfRule>
    <cfRule type="cellIs" priority="59" operator="equal" aboveAverage="0" equalAverage="0" bottom="0" percent="0" rank="0" text="" dxfId="0">
      <formula>"√"</formula>
    </cfRule>
    <cfRule type="cellIs" priority="60" operator="equal" aboveAverage="0" equalAverage="0" bottom="0" percent="0" rank="0" text="" dxfId="0">
      <formula>"X"</formula>
    </cfRule>
  </conditionalFormatting>
  <conditionalFormatting sqref="G143">
    <cfRule type="containsErrors" priority="61" aboveAverage="0" equalAverage="0" bottom="0" percent="0" rank="0" text="" dxfId="0">
      <formula>ISERROR(G143)</formula>
    </cfRule>
  </conditionalFormatting>
  <conditionalFormatting sqref="G144">
    <cfRule type="containsErrors" priority="62" aboveAverage="0" equalAverage="0" bottom="0" percent="0" rank="0" text="" dxfId="0">
      <formula>ISERROR(G144)</formula>
    </cfRule>
  </conditionalFormatting>
  <conditionalFormatting sqref="I143">
    <cfRule type="cellIs" priority="63" operator="equal" aboveAverage="0" equalAverage="0" bottom="0" percent="0" rank="0" text="" dxfId="0">
      <formula>"~"</formula>
    </cfRule>
    <cfRule type="cellIs" priority="64" operator="equal" aboveAverage="0" equalAverage="0" bottom="0" percent="0" rank="0" text="" dxfId="0">
      <formula>"√"</formula>
    </cfRule>
    <cfRule type="cellIs" priority="65" operator="equal" aboveAverage="0" equalAverage="0" bottom="0" percent="0" rank="0" text="" dxfId="0">
      <formula>"X"</formula>
    </cfRule>
  </conditionalFormatting>
  <conditionalFormatting sqref="I144">
    <cfRule type="cellIs" priority="66" operator="equal" aboveAverage="0" equalAverage="0" bottom="0" percent="0" rank="0" text="" dxfId="0">
      <formula>"~"</formula>
    </cfRule>
    <cfRule type="cellIs" priority="67" operator="equal" aboveAverage="0" equalAverage="0" bottom="0" percent="0" rank="0" text="" dxfId="0">
      <formula>"√"</formula>
    </cfRule>
    <cfRule type="cellIs" priority="68" operator="equal" aboveAverage="0" equalAverage="0" bottom="0" percent="0" rank="0" text="" dxfId="0">
      <formula>"X"</formula>
    </cfRule>
  </conditionalFormatting>
  <conditionalFormatting sqref="I151">
    <cfRule type="cellIs" priority="69" operator="equal" aboveAverage="0" equalAverage="0" bottom="0" percent="0" rank="0" text="" dxfId="0">
      <formula>"~"</formula>
    </cfRule>
    <cfRule type="cellIs" priority="70" operator="equal" aboveAverage="0" equalAverage="0" bottom="0" percent="0" rank="0" text="" dxfId="0">
      <formula>"√"</formula>
    </cfRule>
    <cfRule type="cellIs" priority="71" operator="equal" aboveAverage="0" equalAverage="0" bottom="0" percent="0" rank="0" text="" dxfId="0">
      <formula>"X"</formula>
    </cfRule>
  </conditionalFormatting>
  <conditionalFormatting sqref="I152">
    <cfRule type="cellIs" priority="72" operator="equal" aboveAverage="0" equalAverage="0" bottom="0" percent="0" rank="0" text="" dxfId="0">
      <formula>"~"</formula>
    </cfRule>
    <cfRule type="cellIs" priority="73" operator="equal" aboveAverage="0" equalAverage="0" bottom="0" percent="0" rank="0" text="" dxfId="0">
      <formula>"√"</formula>
    </cfRule>
    <cfRule type="cellIs" priority="74" operator="equal" aboveAverage="0" equalAverage="0" bottom="0" percent="0" rank="0" text="" dxfId="0">
      <formula>"X"</formula>
    </cfRule>
  </conditionalFormatting>
  <conditionalFormatting sqref="I32">
    <cfRule type="cellIs" priority="75" operator="equal" aboveAverage="0" equalAverage="0" bottom="0" percent="0" rank="0" text="" dxfId="0">
      <formula>"~"</formula>
    </cfRule>
    <cfRule type="cellIs" priority="76" operator="equal" aboveAverage="0" equalAverage="0" bottom="0" percent="0" rank="0" text="" dxfId="0">
      <formula>"√"</formula>
    </cfRule>
    <cfRule type="cellIs" priority="77" operator="equal" aboveAverage="0" equalAverage="0" bottom="0" percent="0" rank="0" text="" dxfId="0">
      <formula>"X"</formula>
    </cfRule>
  </conditionalFormatting>
  <conditionalFormatting sqref="I46">
    <cfRule type="cellIs" priority="78" operator="equal" aboveAverage="0" equalAverage="0" bottom="0" percent="0" rank="0" text="" dxfId="0">
      <formula>"~"</formula>
    </cfRule>
    <cfRule type="cellIs" priority="79" operator="equal" aboveAverage="0" equalAverage="0" bottom="0" percent="0" rank="0" text="" dxfId="0">
      <formula>"√"</formula>
    </cfRule>
    <cfRule type="cellIs" priority="80" operator="equal" aboveAverage="0" equalAverage="0" bottom="0" percent="0" rank="0" text="" dxfId="0">
      <formula>"X"</formula>
    </cfRule>
  </conditionalFormatting>
  <conditionalFormatting sqref="I48">
    <cfRule type="cellIs" priority="81" operator="equal" aboveAverage="0" equalAverage="0" bottom="0" percent="0" rank="0" text="" dxfId="0">
      <formula>"~"</formula>
    </cfRule>
    <cfRule type="cellIs" priority="82" operator="equal" aboveAverage="0" equalAverage="0" bottom="0" percent="0" rank="0" text="" dxfId="0">
      <formula>"√"</formula>
    </cfRule>
    <cfRule type="cellIs" priority="83" operator="equal" aboveAverage="0" equalAverage="0" bottom="0" percent="0" rank="0" text="" dxfId="0">
      <formula>"X"</formula>
    </cfRule>
  </conditionalFormatting>
  <conditionalFormatting sqref="I34">
    <cfRule type="cellIs" priority="84" operator="equal" aboveAverage="0" equalAverage="0" bottom="0" percent="0" rank="0" text="" dxfId="0">
      <formula>"~"</formula>
    </cfRule>
    <cfRule type="cellIs" priority="85" operator="equal" aboveAverage="0" equalAverage="0" bottom="0" percent="0" rank="0" text="" dxfId="0">
      <formula>"√"</formula>
    </cfRule>
    <cfRule type="cellIs" priority="86" operator="equal" aboveAverage="0" equalAverage="0" bottom="0" percent="0" rank="0" text="" dxfId="0">
      <formula>"X"</formula>
    </cfRule>
  </conditionalFormatting>
  <conditionalFormatting sqref="I36">
    <cfRule type="cellIs" priority="87" operator="equal" aboveAverage="0" equalAverage="0" bottom="0" percent="0" rank="0" text="" dxfId="0">
      <formula>"~"</formula>
    </cfRule>
    <cfRule type="cellIs" priority="88" operator="equal" aboveAverage="0" equalAverage="0" bottom="0" percent="0" rank="0" text="" dxfId="0">
      <formula>"√"</formula>
    </cfRule>
    <cfRule type="cellIs" priority="89" operator="equal" aboveAverage="0" equalAverage="0" bottom="0" percent="0" rank="0" text="" dxfId="0">
      <formula>"X"</formula>
    </cfRule>
  </conditionalFormatting>
  <conditionalFormatting sqref="I38">
    <cfRule type="cellIs" priority="90" operator="equal" aboveAverage="0" equalAverage="0" bottom="0" percent="0" rank="0" text="" dxfId="0">
      <formula>"~"</formula>
    </cfRule>
    <cfRule type="cellIs" priority="91" operator="equal" aboveAverage="0" equalAverage="0" bottom="0" percent="0" rank="0" text="" dxfId="0">
      <formula>"√"</formula>
    </cfRule>
    <cfRule type="cellIs" priority="92" operator="equal" aboveAverage="0" equalAverage="0" bottom="0" percent="0" rank="0" text="" dxfId="0">
      <formula>"X"</formula>
    </cfRule>
  </conditionalFormatting>
  <conditionalFormatting sqref="I40">
    <cfRule type="cellIs" priority="93" operator="equal" aboveAverage="0" equalAverage="0" bottom="0" percent="0" rank="0" text="" dxfId="0">
      <formula>"~"</formula>
    </cfRule>
    <cfRule type="cellIs" priority="94" operator="equal" aboveAverage="0" equalAverage="0" bottom="0" percent="0" rank="0" text="" dxfId="0">
      <formula>"√"</formula>
    </cfRule>
    <cfRule type="cellIs" priority="95" operator="equal" aboveAverage="0" equalAverage="0" bottom="0" percent="0" rank="0" text="" dxfId="0">
      <formula>"X"</formula>
    </cfRule>
  </conditionalFormatting>
  <conditionalFormatting sqref="I42">
    <cfRule type="cellIs" priority="96" operator="equal" aboveAverage="0" equalAverage="0" bottom="0" percent="0" rank="0" text="" dxfId="0">
      <formula>"~"</formula>
    </cfRule>
    <cfRule type="cellIs" priority="97" operator="equal" aboveAverage="0" equalAverage="0" bottom="0" percent="0" rank="0" text="" dxfId="0">
      <formula>"√"</formula>
    </cfRule>
    <cfRule type="cellIs" priority="98" operator="equal" aboveAverage="0" equalAverage="0" bottom="0" percent="0" rank="0" text="" dxfId="0">
      <formula>"X"</formula>
    </cfRule>
  </conditionalFormatting>
  <conditionalFormatting sqref="I44">
    <cfRule type="cellIs" priority="99" operator="equal" aboveAverage="0" equalAverage="0" bottom="0" percent="0" rank="0" text="" dxfId="0">
      <formula>"~"</formula>
    </cfRule>
    <cfRule type="cellIs" priority="100" operator="equal" aboveAverage="0" equalAverage="0" bottom="0" percent="0" rank="0" text="" dxfId="0">
      <formula>"√"</formula>
    </cfRule>
    <cfRule type="cellIs" priority="101" operator="equal" aboveAverage="0" equalAverage="0" bottom="0" percent="0" rank="0" text="" dxfId="0">
      <formula>"X"</formula>
    </cfRule>
  </conditionalFormatting>
  <conditionalFormatting sqref="I50">
    <cfRule type="cellIs" priority="102" operator="equal" aboveAverage="0" equalAverage="0" bottom="0" percent="0" rank="0" text="" dxfId="0">
      <formula>"~"</formula>
    </cfRule>
    <cfRule type="cellIs" priority="103" operator="equal" aboveAverage="0" equalAverage="0" bottom="0" percent="0" rank="0" text="" dxfId="0">
      <formula>"√"</formula>
    </cfRule>
    <cfRule type="cellIs" priority="104" operator="equal" aboveAverage="0" equalAverage="0" bottom="0" percent="0" rank="0" text="" dxfId="0">
      <formula>"X"</formula>
    </cfRule>
  </conditionalFormatting>
  <conditionalFormatting sqref="I52">
    <cfRule type="cellIs" priority="105" operator="equal" aboveAverage="0" equalAverage="0" bottom="0" percent="0" rank="0" text="" dxfId="0">
      <formula>"~"</formula>
    </cfRule>
    <cfRule type="cellIs" priority="106" operator="equal" aboveAverage="0" equalAverage="0" bottom="0" percent="0" rank="0" text="" dxfId="0">
      <formula>"√"</formula>
    </cfRule>
    <cfRule type="cellIs" priority="107" operator="equal" aboveAverage="0" equalAverage="0" bottom="0" percent="0" rank="0" text="" dxfId="0">
      <formula>"X"</formula>
    </cfRule>
  </conditionalFormatting>
  <conditionalFormatting sqref="I54">
    <cfRule type="cellIs" priority="108" operator="equal" aboveAverage="0" equalAverage="0" bottom="0" percent="0" rank="0" text="" dxfId="0">
      <formula>"~"</formula>
    </cfRule>
    <cfRule type="cellIs" priority="109" operator="equal" aboveAverage="0" equalAverage="0" bottom="0" percent="0" rank="0" text="" dxfId="0">
      <formula>"√"</formula>
    </cfRule>
    <cfRule type="cellIs" priority="110" operator="equal" aboveAverage="0" equalAverage="0" bottom="0" percent="0" rank="0" text="" dxfId="0">
      <formula>"X"</formula>
    </cfRule>
  </conditionalFormatting>
  <conditionalFormatting sqref="I56">
    <cfRule type="cellIs" priority="111" operator="equal" aboveAverage="0" equalAverage="0" bottom="0" percent="0" rank="0" text="" dxfId="0">
      <formula>"~"</formula>
    </cfRule>
    <cfRule type="cellIs" priority="112" operator="equal" aboveAverage="0" equalAverage="0" bottom="0" percent="0" rank="0" text="" dxfId="0">
      <formula>"√"</formula>
    </cfRule>
    <cfRule type="cellIs" priority="113" operator="equal" aboveAverage="0" equalAverage="0" bottom="0" percent="0" rank="0" text="" dxfId="0">
      <formula>"X"</formula>
    </cfRule>
  </conditionalFormatting>
  <conditionalFormatting sqref="I58">
    <cfRule type="cellIs" priority="114" operator="equal" aboveAverage="0" equalAverage="0" bottom="0" percent="0" rank="0" text="" dxfId="0">
      <formula>"~"</formula>
    </cfRule>
    <cfRule type="cellIs" priority="115" operator="equal" aboveAverage="0" equalAverage="0" bottom="0" percent="0" rank="0" text="" dxfId="0">
      <formula>"√"</formula>
    </cfRule>
    <cfRule type="cellIs" priority="116" operator="equal" aboveAverage="0" equalAverage="0" bottom="0" percent="0" rank="0" text="" dxfId="0">
      <formula>"X"</formula>
    </cfRule>
  </conditionalFormatting>
  <conditionalFormatting sqref="I60">
    <cfRule type="cellIs" priority="117" operator="equal" aboveAverage="0" equalAverage="0" bottom="0" percent="0" rank="0" text="" dxfId="0">
      <formula>"~"</formula>
    </cfRule>
    <cfRule type="cellIs" priority="118" operator="equal" aboveAverage="0" equalAverage="0" bottom="0" percent="0" rank="0" text="" dxfId="0">
      <formula>"√"</formula>
    </cfRule>
    <cfRule type="cellIs" priority="119" operator="equal" aboveAverage="0" equalAverage="0" bottom="0" percent="0" rank="0" text="" dxfId="0">
      <formula>"X"</formula>
    </cfRule>
  </conditionalFormatting>
  <conditionalFormatting sqref="I62">
    <cfRule type="cellIs" priority="120" operator="equal" aboveAverage="0" equalAverage="0" bottom="0" percent="0" rank="0" text="" dxfId="0">
      <formula>"~"</formula>
    </cfRule>
    <cfRule type="cellIs" priority="121" operator="equal" aboveAverage="0" equalAverage="0" bottom="0" percent="0" rank="0" text="" dxfId="0">
      <formula>"√"</formula>
    </cfRule>
    <cfRule type="cellIs" priority="122" operator="equal" aboveAverage="0" equalAverage="0" bottom="0" percent="0" rank="0" text="" dxfId="0">
      <formula>"X"</formula>
    </cfRule>
  </conditionalFormatting>
  <conditionalFormatting sqref="I67">
    <cfRule type="cellIs" priority="123" operator="equal" aboveAverage="0" equalAverage="0" bottom="0" percent="0" rank="0" text="" dxfId="0">
      <formula>"~"</formula>
    </cfRule>
    <cfRule type="cellIs" priority="124" operator="equal" aboveAverage="0" equalAverage="0" bottom="0" percent="0" rank="0" text="" dxfId="0">
      <formula>"√"</formula>
    </cfRule>
    <cfRule type="cellIs" priority="125" operator="equal" aboveAverage="0" equalAverage="0" bottom="0" percent="0" rank="0" text="" dxfId="0">
      <formula>"X"</formula>
    </cfRule>
  </conditionalFormatting>
  <conditionalFormatting sqref="I69">
    <cfRule type="cellIs" priority="126" operator="equal" aboveAverage="0" equalAverage="0" bottom="0" percent="0" rank="0" text="" dxfId="0">
      <formula>"~"</formula>
    </cfRule>
    <cfRule type="cellIs" priority="127" operator="equal" aboveAverage="0" equalAverage="0" bottom="0" percent="0" rank="0" text="" dxfId="0">
      <formula>"√"</formula>
    </cfRule>
    <cfRule type="cellIs" priority="128" operator="equal" aboveAverage="0" equalAverage="0" bottom="0" percent="0" rank="0" text="" dxfId="0">
      <formula>"X"</formula>
    </cfRule>
  </conditionalFormatting>
  <conditionalFormatting sqref="I71">
    <cfRule type="cellIs" priority="129" operator="equal" aboveAverage="0" equalAverage="0" bottom="0" percent="0" rank="0" text="" dxfId="0">
      <formula>"~"</formula>
    </cfRule>
    <cfRule type="cellIs" priority="130" operator="equal" aboveAverage="0" equalAverage="0" bottom="0" percent="0" rank="0" text="" dxfId="0">
      <formula>"√"</formula>
    </cfRule>
    <cfRule type="cellIs" priority="131" operator="equal" aboveAverage="0" equalAverage="0" bottom="0" percent="0" rank="0" text="" dxfId="0">
      <formula>"X"</formula>
    </cfRule>
  </conditionalFormatting>
  <conditionalFormatting sqref="I73">
    <cfRule type="cellIs" priority="132" operator="equal" aboveAverage="0" equalAverage="0" bottom="0" percent="0" rank="0" text="" dxfId="0">
      <formula>"~"</formula>
    </cfRule>
    <cfRule type="cellIs" priority="133" operator="equal" aboveAverage="0" equalAverage="0" bottom="0" percent="0" rank="0" text="" dxfId="0">
      <formula>"√"</formula>
    </cfRule>
    <cfRule type="cellIs" priority="134" operator="equal" aboveAverage="0" equalAverage="0" bottom="0" percent="0" rank="0" text="" dxfId="0">
      <formula>"X"</formula>
    </cfRule>
  </conditionalFormatting>
  <conditionalFormatting sqref="I91 I115 I117 I119:I120 I85 I87 I89 I99 I101 I103 I105 I107 I109 I111 I113 I122 I124 I126 I128">
    <cfRule type="cellIs" priority="135" operator="equal" aboveAverage="0" equalAverage="0" bottom="0" percent="0" rank="0" text="" dxfId="0">
      <formula>"~"</formula>
    </cfRule>
    <cfRule type="cellIs" priority="136" operator="equal" aboveAverage="0" equalAverage="0" bottom="0" percent="0" rank="0" text="" dxfId="0">
      <formula>"√"</formula>
    </cfRule>
    <cfRule type="cellIs" priority="137" operator="equal" aboveAverage="0" equalAverage="0" bottom="0" percent="0" rank="0" text="" dxfId="0">
      <formula>"X"</formula>
    </cfRule>
  </conditionalFormatting>
  <conditionalFormatting sqref="I122 I115">
    <cfRule type="cellIs" priority="138" operator="equal" aboveAverage="0" equalAverage="0" bottom="0" percent="0" rank="0" text="" dxfId="0">
      <formula>"~"</formula>
    </cfRule>
    <cfRule type="cellIs" priority="139" operator="equal" aboveAverage="0" equalAverage="0" bottom="0" percent="0" rank="0" text="" dxfId="0">
      <formula>"√"</formula>
    </cfRule>
    <cfRule type="cellIs" priority="140" operator="equal" aboveAverage="0" equalAverage="0" bottom="0" percent="0" rank="0" text="" dxfId="0">
      <formula>"X"</formula>
    </cfRule>
  </conditionalFormatting>
  <conditionalFormatting sqref="I97 I93 I95">
    <cfRule type="cellIs" priority="141" operator="equal" aboveAverage="0" equalAverage="0" bottom="0" percent="0" rank="0" text="" dxfId="0">
      <formula>"~"</formula>
    </cfRule>
    <cfRule type="cellIs" priority="142" operator="equal" aboveAverage="0" equalAverage="0" bottom="0" percent="0" rank="0" text="" dxfId="0">
      <formula>"√"</formula>
    </cfRule>
    <cfRule type="cellIs" priority="143" operator="equal" aboveAverage="0" equalAverage="0" bottom="0" percent="0" rank="0" text="" dxfId="0">
      <formula>"X"</formula>
    </cfRule>
  </conditionalFormatting>
  <conditionalFormatting sqref="I84">
    <cfRule type="cellIs" priority="144" operator="equal" aboveAverage="0" equalAverage="0" bottom="0" percent="0" rank="0" text="" dxfId="0">
      <formula>"~"</formula>
    </cfRule>
    <cfRule type="cellIs" priority="145" operator="equal" aboveAverage="0" equalAverage="0" bottom="0" percent="0" rank="0" text="" dxfId="0">
      <formula>"√"</formula>
    </cfRule>
    <cfRule type="cellIs" priority="146" operator="equal" aboveAverage="0" equalAverage="0" bottom="0" percent="0" rank="0" text="" dxfId="0">
      <formula>"X"</formula>
    </cfRule>
  </conditionalFormatting>
  <conditionalFormatting sqref="I86">
    <cfRule type="cellIs" priority="147" operator="equal" aboveAverage="0" equalAverage="0" bottom="0" percent="0" rank="0" text="" dxfId="0">
      <formula>"~"</formula>
    </cfRule>
    <cfRule type="cellIs" priority="148" operator="equal" aboveAverage="0" equalAverage="0" bottom="0" percent="0" rank="0" text="" dxfId="0">
      <formula>"√"</formula>
    </cfRule>
    <cfRule type="cellIs" priority="149" operator="equal" aboveAverage="0" equalAverage="0" bottom="0" percent="0" rank="0" text="" dxfId="0">
      <formula>"X"</formula>
    </cfRule>
  </conditionalFormatting>
  <conditionalFormatting sqref="I88">
    <cfRule type="cellIs" priority="150" operator="equal" aboveAverage="0" equalAverage="0" bottom="0" percent="0" rank="0" text="" dxfId="0">
      <formula>"~"</formula>
    </cfRule>
    <cfRule type="cellIs" priority="151" operator="equal" aboveAverage="0" equalAverage="0" bottom="0" percent="0" rank="0" text="" dxfId="0">
      <formula>"√"</formula>
    </cfRule>
    <cfRule type="cellIs" priority="152" operator="equal" aboveAverage="0" equalAverage="0" bottom="0" percent="0" rank="0" text="" dxfId="0">
      <formula>"X"</formula>
    </cfRule>
  </conditionalFormatting>
  <conditionalFormatting sqref="I90">
    <cfRule type="cellIs" priority="153" operator="equal" aboveAverage="0" equalAverage="0" bottom="0" percent="0" rank="0" text="" dxfId="0">
      <formula>"~"</formula>
    </cfRule>
    <cfRule type="cellIs" priority="154" operator="equal" aboveAverage="0" equalAverage="0" bottom="0" percent="0" rank="0" text="" dxfId="0">
      <formula>"√"</formula>
    </cfRule>
    <cfRule type="cellIs" priority="155" operator="equal" aboveAverage="0" equalAverage="0" bottom="0" percent="0" rank="0" text="" dxfId="0">
      <formula>"X"</formula>
    </cfRule>
  </conditionalFormatting>
  <conditionalFormatting sqref="I92">
    <cfRule type="cellIs" priority="156" operator="equal" aboveAverage="0" equalAverage="0" bottom="0" percent="0" rank="0" text="" dxfId="0">
      <formula>"~"</formula>
    </cfRule>
    <cfRule type="cellIs" priority="157" operator="equal" aboveAverage="0" equalAverage="0" bottom="0" percent="0" rank="0" text="" dxfId="0">
      <formula>"√"</formula>
    </cfRule>
    <cfRule type="cellIs" priority="158" operator="equal" aboveAverage="0" equalAverage="0" bottom="0" percent="0" rank="0" text="" dxfId="0">
      <formula>"X"</formula>
    </cfRule>
  </conditionalFormatting>
  <conditionalFormatting sqref="I94">
    <cfRule type="cellIs" priority="159" operator="equal" aboveAverage="0" equalAverage="0" bottom="0" percent="0" rank="0" text="" dxfId="0">
      <formula>"~"</formula>
    </cfRule>
    <cfRule type="cellIs" priority="160" operator="equal" aboveAverage="0" equalAverage="0" bottom="0" percent="0" rank="0" text="" dxfId="0">
      <formula>"√"</formula>
    </cfRule>
    <cfRule type="cellIs" priority="161" operator="equal" aboveAverage="0" equalAverage="0" bottom="0" percent="0" rank="0" text="" dxfId="0">
      <formula>"X"</formula>
    </cfRule>
  </conditionalFormatting>
  <conditionalFormatting sqref="I96">
    <cfRule type="cellIs" priority="162" operator="equal" aboveAverage="0" equalAverage="0" bottom="0" percent="0" rank="0" text="" dxfId="0">
      <formula>"~"</formula>
    </cfRule>
    <cfRule type="cellIs" priority="163" operator="equal" aboveAverage="0" equalAverage="0" bottom="0" percent="0" rank="0" text="" dxfId="0">
      <formula>"√"</formula>
    </cfRule>
    <cfRule type="cellIs" priority="164" operator="equal" aboveAverage="0" equalAverage="0" bottom="0" percent="0" rank="0" text="" dxfId="0">
      <formula>"X"</formula>
    </cfRule>
  </conditionalFormatting>
  <conditionalFormatting sqref="I98">
    <cfRule type="cellIs" priority="165" operator="equal" aboveAverage="0" equalAverage="0" bottom="0" percent="0" rank="0" text="" dxfId="0">
      <formula>"~"</formula>
    </cfRule>
    <cfRule type="cellIs" priority="166" operator="equal" aboveAverage="0" equalAverage="0" bottom="0" percent="0" rank="0" text="" dxfId="0">
      <formula>"√"</formula>
    </cfRule>
    <cfRule type="cellIs" priority="167" operator="equal" aboveAverage="0" equalAverage="0" bottom="0" percent="0" rank="0" text="" dxfId="0">
      <formula>"X"</formula>
    </cfRule>
  </conditionalFormatting>
  <conditionalFormatting sqref="I100">
    <cfRule type="cellIs" priority="168" operator="equal" aboveAverage="0" equalAverage="0" bottom="0" percent="0" rank="0" text="" dxfId="0">
      <formula>"~"</formula>
    </cfRule>
    <cfRule type="cellIs" priority="169" operator="equal" aboveAverage="0" equalAverage="0" bottom="0" percent="0" rank="0" text="" dxfId="0">
      <formula>"√"</formula>
    </cfRule>
    <cfRule type="cellIs" priority="170" operator="equal" aboveAverage="0" equalAverage="0" bottom="0" percent="0" rank="0" text="" dxfId="0">
      <formula>"X"</formula>
    </cfRule>
  </conditionalFormatting>
  <conditionalFormatting sqref="I102">
    <cfRule type="cellIs" priority="171" operator="equal" aboveAverage="0" equalAverage="0" bottom="0" percent="0" rank="0" text="" dxfId="0">
      <formula>"~"</formula>
    </cfRule>
    <cfRule type="cellIs" priority="172" operator="equal" aboveAverage="0" equalAverage="0" bottom="0" percent="0" rank="0" text="" dxfId="0">
      <formula>"√"</formula>
    </cfRule>
    <cfRule type="cellIs" priority="173" operator="equal" aboveAverage="0" equalAverage="0" bottom="0" percent="0" rank="0" text="" dxfId="0">
      <formula>"X"</formula>
    </cfRule>
  </conditionalFormatting>
  <conditionalFormatting sqref="I104">
    <cfRule type="cellIs" priority="174" operator="equal" aboveAverage="0" equalAverage="0" bottom="0" percent="0" rank="0" text="" dxfId="0">
      <formula>"~"</formula>
    </cfRule>
    <cfRule type="cellIs" priority="175" operator="equal" aboveAverage="0" equalAverage="0" bottom="0" percent="0" rank="0" text="" dxfId="0">
      <formula>"√"</formula>
    </cfRule>
    <cfRule type="cellIs" priority="176" operator="equal" aboveAverage="0" equalAverage="0" bottom="0" percent="0" rank="0" text="" dxfId="0">
      <formula>"X"</formula>
    </cfRule>
  </conditionalFormatting>
  <conditionalFormatting sqref="I106">
    <cfRule type="cellIs" priority="177" operator="equal" aboveAverage="0" equalAverage="0" bottom="0" percent="0" rank="0" text="" dxfId="0">
      <formula>"~"</formula>
    </cfRule>
    <cfRule type="cellIs" priority="178" operator="equal" aboveAverage="0" equalAverage="0" bottom="0" percent="0" rank="0" text="" dxfId="0">
      <formula>"√"</formula>
    </cfRule>
    <cfRule type="cellIs" priority="179" operator="equal" aboveAverage="0" equalAverage="0" bottom="0" percent="0" rank="0" text="" dxfId="0">
      <formula>"X"</formula>
    </cfRule>
  </conditionalFormatting>
  <conditionalFormatting sqref="I108">
    <cfRule type="cellIs" priority="180" operator="equal" aboveAverage="0" equalAverage="0" bottom="0" percent="0" rank="0" text="" dxfId="0">
      <formula>"~"</formula>
    </cfRule>
    <cfRule type="cellIs" priority="181" operator="equal" aboveAverage="0" equalAverage="0" bottom="0" percent="0" rank="0" text="" dxfId="0">
      <formula>"√"</formula>
    </cfRule>
    <cfRule type="cellIs" priority="182" operator="equal" aboveAverage="0" equalAverage="0" bottom="0" percent="0" rank="0" text="" dxfId="0">
      <formula>"X"</formula>
    </cfRule>
  </conditionalFormatting>
  <conditionalFormatting sqref="I110">
    <cfRule type="cellIs" priority="183" operator="equal" aboveAverage="0" equalAverage="0" bottom="0" percent="0" rank="0" text="" dxfId="0">
      <formula>"~"</formula>
    </cfRule>
    <cfRule type="cellIs" priority="184" operator="equal" aboveAverage="0" equalAverage="0" bottom="0" percent="0" rank="0" text="" dxfId="0">
      <formula>"√"</formula>
    </cfRule>
    <cfRule type="cellIs" priority="185" operator="equal" aboveAverage="0" equalAverage="0" bottom="0" percent="0" rank="0" text="" dxfId="0">
      <formula>"X"</formula>
    </cfRule>
  </conditionalFormatting>
  <conditionalFormatting sqref="I112">
    <cfRule type="cellIs" priority="186" operator="equal" aboveAverage="0" equalAverage="0" bottom="0" percent="0" rank="0" text="" dxfId="0">
      <formula>"~"</formula>
    </cfRule>
    <cfRule type="cellIs" priority="187" operator="equal" aboveAverage="0" equalAverage="0" bottom="0" percent="0" rank="0" text="" dxfId="0">
      <formula>"√"</formula>
    </cfRule>
    <cfRule type="cellIs" priority="188" operator="equal" aboveAverage="0" equalAverage="0" bottom="0" percent="0" rank="0" text="" dxfId="0">
      <formula>"X"</formula>
    </cfRule>
  </conditionalFormatting>
  <conditionalFormatting sqref="I114">
    <cfRule type="cellIs" priority="189" operator="equal" aboveAverage="0" equalAverage="0" bottom="0" percent="0" rank="0" text="" dxfId="0">
      <formula>"~"</formula>
    </cfRule>
    <cfRule type="cellIs" priority="190" operator="equal" aboveAverage="0" equalAverage="0" bottom="0" percent="0" rank="0" text="" dxfId="0">
      <formula>"√"</formula>
    </cfRule>
    <cfRule type="cellIs" priority="191" operator="equal" aboveAverage="0" equalAverage="0" bottom="0" percent="0" rank="0" text="" dxfId="0">
      <formula>"X"</formula>
    </cfRule>
  </conditionalFormatting>
  <conditionalFormatting sqref="I116">
    <cfRule type="cellIs" priority="192" operator="equal" aboveAverage="0" equalAverage="0" bottom="0" percent="0" rank="0" text="" dxfId="0">
      <formula>"~"</formula>
    </cfRule>
    <cfRule type="cellIs" priority="193" operator="equal" aboveAverage="0" equalAverage="0" bottom="0" percent="0" rank="0" text="" dxfId="0">
      <formula>"√"</formula>
    </cfRule>
    <cfRule type="cellIs" priority="194" operator="equal" aboveAverage="0" equalAverage="0" bottom="0" percent="0" rank="0" text="" dxfId="0">
      <formula>"X"</formula>
    </cfRule>
  </conditionalFormatting>
  <conditionalFormatting sqref="I118">
    <cfRule type="cellIs" priority="195" operator="equal" aboveAverage="0" equalAverage="0" bottom="0" percent="0" rank="0" text="" dxfId="0">
      <formula>"~"</formula>
    </cfRule>
    <cfRule type="cellIs" priority="196" operator="equal" aboveAverage="0" equalAverage="0" bottom="0" percent="0" rank="0" text="" dxfId="0">
      <formula>"√"</formula>
    </cfRule>
    <cfRule type="cellIs" priority="197" operator="equal" aboveAverage="0" equalAverage="0" bottom="0" percent="0" rank="0" text="" dxfId="0">
      <formula>"X"</formula>
    </cfRule>
  </conditionalFormatting>
  <conditionalFormatting sqref="I123">
    <cfRule type="cellIs" priority="198" operator="equal" aboveAverage="0" equalAverage="0" bottom="0" percent="0" rank="0" text="" dxfId="0">
      <formula>"~"</formula>
    </cfRule>
    <cfRule type="cellIs" priority="199" operator="equal" aboveAverage="0" equalAverage="0" bottom="0" percent="0" rank="0" text="" dxfId="0">
      <formula>"√"</formula>
    </cfRule>
    <cfRule type="cellIs" priority="200" operator="equal" aboveAverage="0" equalAverage="0" bottom="0" percent="0" rank="0" text="" dxfId="0">
      <formula>"X"</formula>
    </cfRule>
  </conditionalFormatting>
  <conditionalFormatting sqref="I125">
    <cfRule type="cellIs" priority="201" operator="equal" aboveAverage="0" equalAverage="0" bottom="0" percent="0" rank="0" text="" dxfId="0">
      <formula>"~"</formula>
    </cfRule>
    <cfRule type="cellIs" priority="202" operator="equal" aboveAverage="0" equalAverage="0" bottom="0" percent="0" rank="0" text="" dxfId="0">
      <formula>"√"</formula>
    </cfRule>
    <cfRule type="cellIs" priority="203" operator="equal" aboveAverage="0" equalAverage="0" bottom="0" percent="0" rank="0" text="" dxfId="0">
      <formula>"X"</formula>
    </cfRule>
  </conditionalFormatting>
  <conditionalFormatting sqref="I127">
    <cfRule type="cellIs" priority="204" operator="equal" aboveAverage="0" equalAverage="0" bottom="0" percent="0" rank="0" text="" dxfId="0">
      <formula>"~"</formula>
    </cfRule>
    <cfRule type="cellIs" priority="205" operator="equal" aboveAverage="0" equalAverage="0" bottom="0" percent="0" rank="0" text="" dxfId="0">
      <formula>"√"</formula>
    </cfRule>
    <cfRule type="cellIs" priority="206" operator="equal" aboveAverage="0" equalAverage="0" bottom="0" percent="0" rank="0" text="" dxfId="0">
      <formula>"X"</formula>
    </cfRule>
  </conditionalFormatting>
  <conditionalFormatting sqref="I129">
    <cfRule type="cellIs" priority="207" operator="equal" aboveAverage="0" equalAverage="0" bottom="0" percent="0" rank="0" text="" dxfId="0">
      <formula>"~"</formula>
    </cfRule>
    <cfRule type="cellIs" priority="208" operator="equal" aboveAverage="0" equalAverage="0" bottom="0" percent="0" rank="0" text="" dxfId="0">
      <formula>"√"</formula>
    </cfRule>
    <cfRule type="cellIs" priority="209" operator="equal" aboveAverage="0" equalAverage="0" bottom="0" percent="0" rank="0" text="" dxfId="0">
      <formula>"X"</formula>
    </cfRule>
  </conditionalFormatting>
  <dataValidations count="3">
    <dataValidation allowBlank="true" errorStyle="stop" operator="equal" showDropDown="false" showErrorMessage="true" showInputMessage="false" sqref="E9:E11 E28 E136 E143:E144" type="list">
      <formula1>"SI,NO"</formula1>
      <formula2>0</formula2>
    </dataValidation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G28" type="list">
      <formula1>"1. Edificio protegido o catalogado,2. No supone una mejora efectiva en las prestaciones de demanda energética,3. Implica cambos sustanciales en otros elementos de la envolvente que no se fuera a actuar inicialmente"</formula1>
      <formula2>0</formula2>
    </dataValidation>
  </dataValidations>
  <printOptions headings="false" gridLines="false" gridLinesSet="true" horizontalCentered="false" verticalCentered="false"/>
  <pageMargins left="0.7" right="0.7" top="0.3" bottom="0.3" header="0.511805555555555" footer="0.511805555555555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3" man="true" max="16383" min="0"/>
    <brk id="130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8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72.57"/>
    <col collapsed="false" customWidth="true" hidden="false" outlineLevel="0" max="3" min="3" style="1" width="16.53"/>
    <col collapsed="false" customWidth="true" hidden="false" outlineLevel="0" max="4" min="4" style="1" width="1.69"/>
    <col collapsed="false" customWidth="true" hidden="false" outlineLevel="0" max="5" min="5" style="1" width="16.41"/>
    <col collapsed="false" customWidth="true" hidden="false" outlineLevel="0" max="6" min="6" style="1" width="1.52"/>
    <col collapsed="false" customWidth="true" hidden="false" outlineLevel="0" max="7" min="7" style="24" width="16.41"/>
    <col collapsed="false" customWidth="true" hidden="false" outlineLevel="0" max="8" min="8" style="24" width="1.58"/>
    <col collapsed="false" customWidth="true" hidden="false" outlineLevel="0" max="9" min="9" style="24" width="16.41"/>
    <col collapsed="false" customWidth="true" hidden="false" outlineLevel="0" max="10" min="10" style="25" width="2.77"/>
    <col collapsed="false" customWidth="false" hidden="false" outlineLevel="0" max="11" min="11" style="1" width="11.14"/>
    <col collapsed="false" customWidth="true" hidden="false" outlineLevel="0" max="12" min="12" style="1" width="3.57"/>
    <col collapsed="false" customWidth="false" hidden="false" outlineLevel="0" max="1024" min="13" style="1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6"/>
      <c r="F1" s="26"/>
      <c r="G1" s="27"/>
      <c r="H1" s="27"/>
      <c r="I1" s="27"/>
      <c r="J1" s="28"/>
      <c r="K1" s="14"/>
      <c r="L1" s="14"/>
      <c r="M1" s="14"/>
    </row>
    <row r="2" customFormat="false" ht="13.8" hidden="false" customHeight="false" outlineLevel="0" collapsed="false">
      <c r="A2" s="26"/>
      <c r="B2" s="26"/>
      <c r="C2" s="26"/>
      <c r="D2" s="26"/>
      <c r="E2" s="26"/>
      <c r="F2" s="26"/>
      <c r="G2" s="27"/>
      <c r="H2" s="27"/>
      <c r="I2" s="27"/>
      <c r="J2" s="28"/>
      <c r="K2" s="14"/>
      <c r="L2" s="14"/>
      <c r="M2" s="14"/>
    </row>
    <row r="3" customFormat="false" ht="13.8" hidden="false" customHeight="false" outlineLevel="0" collapsed="false">
      <c r="A3" s="26"/>
      <c r="B3" s="26"/>
      <c r="C3" s="26"/>
      <c r="D3" s="26"/>
      <c r="E3" s="26"/>
      <c r="F3" s="26"/>
      <c r="G3" s="27"/>
      <c r="H3" s="27"/>
      <c r="I3" s="27"/>
      <c r="J3" s="28"/>
      <c r="K3" s="14"/>
      <c r="L3" s="14"/>
      <c r="M3" s="14"/>
    </row>
    <row r="4" customFormat="false" ht="13.8" hidden="false" customHeight="false" outlineLevel="0" collapsed="false">
      <c r="A4" s="26"/>
      <c r="B4" s="26"/>
      <c r="C4" s="26"/>
      <c r="D4" s="26"/>
      <c r="E4" s="26"/>
      <c r="F4" s="26"/>
      <c r="G4" s="27"/>
      <c r="H4" s="27"/>
      <c r="I4" s="27"/>
      <c r="J4" s="28"/>
      <c r="K4" s="14"/>
      <c r="L4" s="14"/>
      <c r="M4" s="14"/>
    </row>
    <row r="5" customFormat="false" ht="22.05" hidden="false" customHeight="false" outlineLevel="0" collapsed="false">
      <c r="A5" s="26"/>
      <c r="B5" s="29" t="s">
        <v>203</v>
      </c>
      <c r="C5" s="29"/>
      <c r="D5" s="29"/>
      <c r="E5" s="31"/>
      <c r="F5" s="31"/>
      <c r="G5" s="31"/>
      <c r="H5" s="3"/>
      <c r="I5" s="30"/>
      <c r="J5" s="110"/>
      <c r="K5" s="14"/>
      <c r="L5" s="14"/>
      <c r="M5" s="14"/>
    </row>
    <row r="6" customFormat="false" ht="13.8" hidden="false" customHeight="false" outlineLevel="0" collapsed="false">
      <c r="A6" s="26"/>
      <c r="B6" s="26"/>
      <c r="C6" s="26"/>
      <c r="D6" s="26"/>
      <c r="E6" s="27"/>
      <c r="F6" s="27"/>
      <c r="G6" s="27"/>
      <c r="H6" s="28"/>
      <c r="I6" s="26"/>
      <c r="J6" s="28"/>
      <c r="K6" s="14"/>
      <c r="L6" s="14"/>
      <c r="M6" s="14"/>
    </row>
    <row r="7" customFormat="false" ht="34.15" hidden="false" customHeight="true" outlineLevel="0" collapsed="false">
      <c r="A7" s="26"/>
      <c r="B7" s="32" t="s">
        <v>101</v>
      </c>
      <c r="C7" s="33"/>
      <c r="D7" s="33"/>
      <c r="E7" s="33"/>
      <c r="F7" s="33"/>
      <c r="G7" s="33"/>
      <c r="H7" s="33"/>
      <c r="I7" s="33"/>
      <c r="J7" s="27"/>
      <c r="K7" s="14"/>
      <c r="L7" s="14"/>
      <c r="M7" s="14"/>
    </row>
    <row r="8" customFormat="false" ht="34.15" hidden="false" customHeight="true" outlineLevel="0" collapsed="false">
      <c r="A8" s="26"/>
      <c r="B8" s="32" t="s">
        <v>22</v>
      </c>
      <c r="C8" s="34"/>
      <c r="D8" s="34"/>
      <c r="E8" s="34"/>
      <c r="F8" s="34"/>
      <c r="G8" s="34"/>
      <c r="H8" s="34"/>
      <c r="I8" s="34"/>
      <c r="J8" s="27"/>
      <c r="K8" s="14"/>
      <c r="L8" s="14"/>
      <c r="M8" s="14"/>
    </row>
    <row r="9" customFormat="false" ht="34.15" hidden="false" customHeight="true" outlineLevel="0" collapsed="false">
      <c r="A9" s="26"/>
      <c r="B9" s="49" t="s">
        <v>132</v>
      </c>
      <c r="C9" s="36"/>
      <c r="D9" s="36"/>
      <c r="E9" s="34"/>
      <c r="F9" s="27"/>
      <c r="G9" s="27"/>
      <c r="H9" s="27"/>
      <c r="I9" s="27"/>
      <c r="J9" s="27"/>
      <c r="K9" s="14"/>
      <c r="L9" s="14"/>
      <c r="M9" s="14"/>
    </row>
    <row r="10" customFormat="false" ht="34.15" hidden="false" customHeight="true" outlineLevel="0" collapsed="false">
      <c r="A10" s="26"/>
      <c r="B10" s="49" t="s">
        <v>133</v>
      </c>
      <c r="C10" s="36"/>
      <c r="D10" s="36"/>
      <c r="E10" s="34"/>
      <c r="F10" s="27"/>
      <c r="G10" s="27"/>
      <c r="H10" s="27"/>
      <c r="I10" s="27"/>
      <c r="J10" s="27"/>
      <c r="K10" s="14"/>
      <c r="L10" s="14"/>
      <c r="M10" s="14"/>
    </row>
    <row r="11" customFormat="false" ht="34.15" hidden="false" customHeight="true" outlineLevel="0" collapsed="false">
      <c r="A11" s="26"/>
      <c r="B11" s="49" t="s">
        <v>134</v>
      </c>
      <c r="C11" s="36"/>
      <c r="D11" s="36"/>
      <c r="E11" s="34"/>
      <c r="F11" s="27"/>
      <c r="G11" s="27"/>
      <c r="H11" s="27"/>
      <c r="I11" s="27"/>
      <c r="J11" s="27"/>
      <c r="K11" s="14"/>
      <c r="L11" s="14"/>
      <c r="M11" s="14"/>
    </row>
    <row r="12" customFormat="false" ht="34.15" hidden="false" customHeight="true" outlineLevel="0" collapsed="false">
      <c r="A12" s="26"/>
      <c r="B12" s="35" t="s">
        <v>24</v>
      </c>
      <c r="C12" s="36"/>
      <c r="D12" s="36"/>
      <c r="E12" s="33"/>
      <c r="F12" s="27"/>
      <c r="G12" s="27"/>
      <c r="H12" s="27"/>
      <c r="I12" s="27"/>
      <c r="J12" s="27"/>
      <c r="K12" s="14"/>
      <c r="L12" s="14"/>
      <c r="M12" s="14"/>
    </row>
    <row r="13" customFormat="false" ht="34.15" hidden="false" customHeight="true" outlineLevel="0" collapsed="false">
      <c r="A13" s="26"/>
      <c r="B13" s="35" t="s">
        <v>25</v>
      </c>
      <c r="C13" s="36"/>
      <c r="D13" s="36"/>
      <c r="E13" s="33"/>
      <c r="F13" s="27"/>
      <c r="G13" s="27"/>
      <c r="H13" s="27"/>
      <c r="I13" s="27"/>
      <c r="J13" s="27"/>
      <c r="K13" s="14"/>
      <c r="L13" s="14"/>
      <c r="M13" s="14"/>
    </row>
    <row r="14" customFormat="false" ht="14.15" hidden="false" customHeight="true" outlineLevel="0" collapsed="false">
      <c r="A14" s="26"/>
      <c r="B14" s="26"/>
      <c r="C14" s="26"/>
      <c r="D14" s="26"/>
      <c r="E14" s="27"/>
      <c r="F14" s="27"/>
      <c r="G14" s="27"/>
      <c r="H14" s="27"/>
      <c r="I14" s="27"/>
      <c r="J14" s="27"/>
      <c r="K14" s="14"/>
      <c r="L14" s="14"/>
      <c r="M14" s="14"/>
    </row>
    <row r="15" customFormat="false" ht="14.15" hidden="false" customHeight="true" outlineLevel="0" collapsed="false">
      <c r="A15" s="26"/>
      <c r="B15" s="26"/>
      <c r="C15" s="26"/>
      <c r="D15" s="26"/>
      <c r="E15" s="27"/>
      <c r="F15" s="27"/>
      <c r="G15" s="27"/>
      <c r="H15" s="27"/>
      <c r="I15" s="27"/>
      <c r="J15" s="27"/>
      <c r="K15" s="14"/>
      <c r="L15" s="14"/>
      <c r="M15" s="14"/>
    </row>
    <row r="16" customFormat="false" ht="14.15" hidden="false" customHeight="true" outlineLevel="0" collapsed="false">
      <c r="A16" s="26"/>
      <c r="B16" s="37" t="s">
        <v>204</v>
      </c>
      <c r="C16" s="38"/>
      <c r="D16" s="38"/>
      <c r="E16" s="39"/>
      <c r="F16" s="39"/>
      <c r="G16" s="39"/>
      <c r="H16" s="40"/>
      <c r="I16" s="41"/>
      <c r="J16" s="27"/>
      <c r="K16" s="14"/>
      <c r="L16" s="14"/>
      <c r="M16" s="14"/>
    </row>
    <row r="17" customFormat="false" ht="14.15" hidden="false" customHeight="true" outlineLevel="0" collapsed="false">
      <c r="A17" s="26"/>
      <c r="B17" s="42"/>
      <c r="C17" s="42"/>
      <c r="D17" s="42"/>
      <c r="E17" s="27"/>
      <c r="F17" s="27"/>
      <c r="G17" s="27"/>
      <c r="H17" s="28"/>
      <c r="I17" s="26"/>
      <c r="J17" s="27"/>
      <c r="K17" s="14"/>
      <c r="L17" s="14"/>
      <c r="M17" s="14"/>
      <c r="N17" s="14"/>
      <c r="O17" s="14" t="str">
        <f aca="false">IF(G17="Sí","1",IF(G15&lt;0.25,"0","1"))</f>
        <v>0</v>
      </c>
      <c r="P17" s="14"/>
    </row>
    <row r="18" customFormat="false" ht="37.5" hidden="false" customHeight="true" outlineLevel="0" collapsed="false">
      <c r="A18" s="26"/>
      <c r="B18" s="26"/>
      <c r="C18" s="111" t="s">
        <v>136</v>
      </c>
      <c r="D18" s="26"/>
      <c r="E18" s="45" t="s">
        <v>38</v>
      </c>
      <c r="F18" s="46"/>
      <c r="G18" s="45" t="s">
        <v>39</v>
      </c>
      <c r="H18" s="46"/>
      <c r="I18" s="45" t="s">
        <v>30</v>
      </c>
      <c r="J18" s="27"/>
      <c r="K18" s="14"/>
      <c r="L18" s="14"/>
      <c r="M18" s="14"/>
      <c r="N18" s="14"/>
      <c r="O18" s="14"/>
      <c r="P18" s="14"/>
    </row>
    <row r="19" customFormat="false" ht="8.3" hidden="false" customHeight="true" outlineLevel="0" collapsed="false">
      <c r="A19" s="26"/>
      <c r="B19" s="26"/>
      <c r="C19" s="48"/>
      <c r="D19" s="26"/>
      <c r="E19" s="27"/>
      <c r="F19" s="28"/>
      <c r="G19" s="27"/>
      <c r="H19" s="28"/>
      <c r="I19" s="26"/>
      <c r="J19" s="27"/>
      <c r="K19" s="14"/>
      <c r="L19" s="14"/>
      <c r="M19" s="14"/>
      <c r="N19" s="14"/>
      <c r="O19" s="14"/>
      <c r="P19" s="14"/>
    </row>
    <row r="20" customFormat="false" ht="34.15" hidden="false" customHeight="true" outlineLevel="0" collapsed="false">
      <c r="A20" s="26"/>
      <c r="B20" s="49" t="s">
        <v>40</v>
      </c>
      <c r="C20" s="60" t="str">
        <f aca="false">IF(OR(E9="NO",E9=""),"",(IF(E9="SI","VALOR")))</f>
        <v/>
      </c>
      <c r="D20" s="51"/>
      <c r="E20" s="60" t="str">
        <f aca="false">IF(OR(E9="NO",E9=""),"",(IF(E9="SI","VALOR")))</f>
        <v/>
      </c>
      <c r="F20" s="52"/>
      <c r="G20" s="56" t="str">
        <f aca="false">IF(E9="SI",IF(C20&lt;=1,0.54,IF(C20&gt;4,0.7,(0.54+(C20-1)*0.0533))),"")</f>
        <v/>
      </c>
      <c r="H20" s="54"/>
      <c r="I20" s="55" t="str">
        <f aca="false">IF(OR(E20="",E26="si",I78="√"),"~",(IF(E20&gt;G20,("X"),("√"))))</f>
        <v>~</v>
      </c>
      <c r="J20" s="27"/>
      <c r="K20" s="14"/>
      <c r="L20" s="14"/>
      <c r="M20" s="14"/>
      <c r="N20" s="14"/>
      <c r="O20" s="14"/>
      <c r="P20" s="14"/>
    </row>
    <row r="21" customFormat="false" ht="14.15" hidden="false" customHeight="true" outlineLevel="0" collapsed="false">
      <c r="A21" s="26"/>
      <c r="B21" s="26"/>
      <c r="C21" s="112"/>
      <c r="D21" s="26"/>
      <c r="E21" s="46"/>
      <c r="F21" s="46"/>
      <c r="G21" s="46"/>
      <c r="H21" s="46"/>
      <c r="I21" s="46"/>
      <c r="J21" s="27"/>
      <c r="K21" s="14"/>
      <c r="L21" s="14"/>
      <c r="M21" s="14"/>
      <c r="N21" s="14"/>
      <c r="O21" s="14"/>
      <c r="P21" s="14"/>
    </row>
    <row r="22" customFormat="false" ht="14.15" hidden="false" customHeight="true" outlineLevel="0" collapsed="false">
      <c r="A22" s="26"/>
      <c r="B22" s="113" t="s">
        <v>205</v>
      </c>
      <c r="C22" s="114"/>
      <c r="D22" s="36"/>
      <c r="E22" s="115"/>
      <c r="F22" s="115"/>
      <c r="G22" s="115"/>
      <c r="H22" s="115"/>
      <c r="I22" s="115"/>
      <c r="J22" s="27"/>
      <c r="K22" s="14"/>
      <c r="L22" s="14"/>
      <c r="M22" s="14"/>
      <c r="N22" s="14"/>
      <c r="O22" s="14"/>
      <c r="P22" s="14"/>
    </row>
    <row r="23" customFormat="false" ht="14.15" hidden="false" customHeight="true" outlineLevel="0" collapsed="false">
      <c r="A23" s="26"/>
      <c r="B23" s="116"/>
      <c r="C23" s="112"/>
      <c r="D23" s="26"/>
      <c r="E23" s="46"/>
      <c r="F23" s="46"/>
      <c r="G23" s="46"/>
      <c r="H23" s="46"/>
      <c r="I23" s="46"/>
      <c r="J23" s="27"/>
      <c r="K23" s="14"/>
      <c r="L23" s="14"/>
      <c r="M23" s="14"/>
      <c r="N23" s="14"/>
      <c r="O23" s="14"/>
      <c r="P23" s="14"/>
    </row>
    <row r="24" customFormat="false" ht="36.65" hidden="false" customHeight="true" outlineLevel="0" collapsed="false">
      <c r="A24" s="26"/>
      <c r="B24" s="26"/>
      <c r="C24" s="112"/>
      <c r="D24" s="26"/>
      <c r="E24" s="45" t="s">
        <v>100</v>
      </c>
      <c r="F24" s="46"/>
      <c r="G24" s="45" t="s">
        <v>138</v>
      </c>
      <c r="H24" s="45"/>
      <c r="I24" s="45" t="s">
        <v>139</v>
      </c>
      <c r="J24" s="27"/>
      <c r="K24" s="14"/>
      <c r="L24" s="14"/>
      <c r="M24" s="14"/>
      <c r="N24" s="14"/>
      <c r="O24" s="14"/>
      <c r="P24" s="14"/>
    </row>
    <row r="25" customFormat="false" ht="8.3" hidden="false" customHeight="true" outlineLevel="0" collapsed="false">
      <c r="A25" s="26"/>
      <c r="B25" s="26"/>
      <c r="C25" s="112"/>
      <c r="D25" s="26"/>
      <c r="E25" s="46"/>
      <c r="F25" s="46"/>
      <c r="G25" s="46"/>
      <c r="H25" s="46"/>
      <c r="I25" s="46"/>
      <c r="J25" s="27"/>
      <c r="K25" s="14"/>
      <c r="L25" s="14"/>
      <c r="M25" s="14"/>
      <c r="N25" s="14"/>
      <c r="O25" s="14"/>
      <c r="P25" s="14"/>
    </row>
    <row r="26" customFormat="false" ht="35.8" hidden="false" customHeight="true" outlineLevel="0" collapsed="false">
      <c r="A26" s="26"/>
      <c r="B26" s="49" t="s">
        <v>140</v>
      </c>
      <c r="C26" s="117"/>
      <c r="D26" s="117"/>
      <c r="E26" s="69"/>
      <c r="F26" s="118"/>
      <c r="G26" s="119"/>
      <c r="H26" s="119"/>
      <c r="I26" s="119"/>
      <c r="J26" s="27"/>
      <c r="K26" s="14"/>
      <c r="L26" s="14"/>
      <c r="M26" s="14"/>
      <c r="N26" s="14"/>
      <c r="O26" s="14"/>
      <c r="P26" s="14"/>
    </row>
    <row r="27" customFormat="false" ht="14.15" hidden="false" customHeight="true" outlineLevel="0" collapsed="false">
      <c r="A27" s="26"/>
      <c r="B27" s="26"/>
      <c r="C27" s="26"/>
      <c r="D27" s="26"/>
      <c r="E27" s="26"/>
      <c r="F27" s="26"/>
      <c r="G27" s="26"/>
      <c r="H27" s="28"/>
      <c r="I27" s="26"/>
      <c r="J27" s="27"/>
      <c r="K27" s="14"/>
      <c r="L27" s="14"/>
      <c r="M27" s="14"/>
      <c r="N27" s="14"/>
      <c r="O27" s="14"/>
      <c r="P27" s="14"/>
    </row>
    <row r="28" customFormat="false" ht="36.65" hidden="false" customHeight="true" outlineLevel="0" collapsed="false">
      <c r="A28" s="26"/>
      <c r="B28" s="120" t="s">
        <v>141</v>
      </c>
      <c r="C28" s="121"/>
      <c r="D28" s="72"/>
      <c r="E28" s="45" t="s">
        <v>142</v>
      </c>
      <c r="F28" s="46"/>
      <c r="G28" s="45" t="s">
        <v>143</v>
      </c>
      <c r="H28" s="46"/>
      <c r="I28" s="45" t="s">
        <v>30</v>
      </c>
      <c r="J28" s="27"/>
      <c r="K28" s="14"/>
      <c r="L28" s="14"/>
      <c r="M28" s="14"/>
      <c r="N28" s="14"/>
      <c r="O28" s="14"/>
      <c r="P28" s="14"/>
    </row>
    <row r="29" customFormat="false" ht="14.15" hidden="false" customHeight="true" outlineLevel="0" collapsed="false">
      <c r="A29" s="26"/>
      <c r="B29" s="122" t="s">
        <v>144</v>
      </c>
      <c r="C29" s="26"/>
      <c r="D29" s="26"/>
      <c r="E29" s="27"/>
      <c r="F29" s="28"/>
      <c r="G29" s="27"/>
      <c r="H29" s="28"/>
      <c r="I29" s="26"/>
      <c r="J29" s="27"/>
      <c r="K29" s="14"/>
      <c r="L29" s="14"/>
      <c r="M29" s="14"/>
      <c r="N29" s="14"/>
      <c r="O29" s="14"/>
      <c r="P29" s="14"/>
    </row>
    <row r="30" customFormat="false" ht="34.15" hidden="false" customHeight="true" outlineLevel="0" collapsed="false">
      <c r="A30" s="26"/>
      <c r="B30" s="123" t="s">
        <v>145</v>
      </c>
      <c r="C30" s="124"/>
      <c r="D30" s="123"/>
      <c r="E30" s="60"/>
      <c r="F30" s="52"/>
      <c r="G30" s="53" t="str">
        <f aca="false">IF(AND(E9="SI",E26="SI"),2.85,"")</f>
        <v/>
      </c>
      <c r="H30" s="54"/>
      <c r="I30" s="55" t="str">
        <f aca="false">IF(E30="","~",(IF(E30&lt;G30,("X"),("√"))))</f>
        <v>~</v>
      </c>
      <c r="J30" s="27"/>
      <c r="K30" s="14"/>
      <c r="L30" s="14"/>
      <c r="M30" s="14"/>
      <c r="N30" s="14"/>
      <c r="O30" s="14"/>
      <c r="P30" s="14"/>
      <c r="AMJ30" s="0"/>
    </row>
    <row r="31" customFormat="false" ht="6.5" hidden="false" customHeight="true" outlineLevel="0" collapsed="false">
      <c r="A31" s="26"/>
      <c r="B31" s="26"/>
      <c r="C31" s="26"/>
      <c r="D31" s="26"/>
      <c r="E31" s="125"/>
      <c r="F31" s="27"/>
      <c r="G31" s="126"/>
      <c r="H31" s="28"/>
      <c r="I31" s="26"/>
      <c r="J31" s="27"/>
      <c r="K31" s="14"/>
      <c r="L31" s="14"/>
      <c r="M31" s="14"/>
      <c r="N31" s="14"/>
      <c r="O31" s="14"/>
      <c r="P31" s="14"/>
    </row>
    <row r="32" customFormat="false" ht="34" hidden="false" customHeight="true" outlineLevel="0" collapsed="false">
      <c r="A32" s="26"/>
      <c r="B32" s="123" t="s">
        <v>146</v>
      </c>
      <c r="C32" s="124"/>
      <c r="D32" s="123"/>
      <c r="E32" s="60"/>
      <c r="F32" s="52"/>
      <c r="G32" s="53" t="str">
        <f aca="false">IF(AND(E9="SI",E26="SI"),2.85,"")</f>
        <v/>
      </c>
      <c r="H32" s="54"/>
      <c r="I32" s="55" t="str">
        <f aca="false">IF(E32="","~",(IF(E32&lt;G32,("X"),("√"))))</f>
        <v>~</v>
      </c>
      <c r="J32" s="27"/>
      <c r="K32" s="14"/>
      <c r="L32" s="14"/>
      <c r="M32" s="14"/>
      <c r="N32" s="14"/>
      <c r="O32" s="14"/>
      <c r="P32" s="14"/>
    </row>
    <row r="33" customFormat="false" ht="6.5" hidden="false" customHeight="true" outlineLevel="0" collapsed="false">
      <c r="A33" s="26"/>
      <c r="B33" s="26"/>
      <c r="C33" s="26"/>
      <c r="D33" s="26"/>
      <c r="E33" s="125"/>
      <c r="F33" s="27"/>
      <c r="G33" s="126"/>
      <c r="H33" s="28"/>
      <c r="I33" s="26"/>
      <c r="J33" s="27"/>
      <c r="K33" s="14"/>
      <c r="L33" s="14"/>
      <c r="M33" s="14"/>
      <c r="N33" s="14"/>
      <c r="O33" s="14"/>
      <c r="P33" s="14"/>
    </row>
    <row r="34" customFormat="false" ht="34" hidden="false" customHeight="true" outlineLevel="0" collapsed="false">
      <c r="A34" s="26"/>
      <c r="B34" s="123" t="s">
        <v>147</v>
      </c>
      <c r="C34" s="124"/>
      <c r="D34" s="123"/>
      <c r="E34" s="60"/>
      <c r="F34" s="52"/>
      <c r="G34" s="53" t="str">
        <f aca="false">IF(AND(E9="SI",E26="SI"),2.85,"")</f>
        <v/>
      </c>
      <c r="H34" s="54"/>
      <c r="I34" s="55" t="str">
        <f aca="false">IF(E34="","~",(IF(E34&lt;G34,("X"),("√"))))</f>
        <v>~</v>
      </c>
      <c r="J34" s="27"/>
      <c r="K34" s="14"/>
      <c r="L34" s="14"/>
      <c r="M34" s="14"/>
      <c r="N34" s="14"/>
      <c r="O34" s="14"/>
      <c r="P34" s="14"/>
    </row>
    <row r="35" customFormat="false" ht="6.5" hidden="false" customHeight="true" outlineLevel="0" collapsed="false">
      <c r="A35" s="26"/>
      <c r="B35" s="26"/>
      <c r="C35" s="26"/>
      <c r="D35" s="26"/>
      <c r="E35" s="125"/>
      <c r="F35" s="27"/>
      <c r="G35" s="126"/>
      <c r="H35" s="28"/>
      <c r="I35" s="26"/>
      <c r="J35" s="27"/>
      <c r="K35" s="14"/>
      <c r="L35" s="14"/>
      <c r="M35" s="14"/>
      <c r="N35" s="14"/>
      <c r="O35" s="14"/>
      <c r="P35" s="14"/>
    </row>
    <row r="36" customFormat="false" ht="34" hidden="false" customHeight="true" outlineLevel="0" collapsed="false">
      <c r="A36" s="26"/>
      <c r="B36" s="123" t="s">
        <v>148</v>
      </c>
      <c r="C36" s="124"/>
      <c r="D36" s="123"/>
      <c r="E36" s="60"/>
      <c r="F36" s="52"/>
      <c r="G36" s="53" t="str">
        <f aca="false">IF(AND(E9="SI",E26="SI"),2.85,"")</f>
        <v/>
      </c>
      <c r="H36" s="54"/>
      <c r="I36" s="55" t="str">
        <f aca="false">IF(E36="","~",(IF(E36&lt;G36,("X"),("√"))))</f>
        <v>~</v>
      </c>
      <c r="J36" s="27"/>
      <c r="K36" s="14"/>
      <c r="L36" s="14"/>
      <c r="M36" s="14"/>
      <c r="N36" s="14"/>
      <c r="O36" s="14"/>
      <c r="P36" s="14"/>
    </row>
    <row r="37" customFormat="false" ht="8.3" hidden="false" customHeight="true" outlineLevel="0" collapsed="false">
      <c r="A37" s="26"/>
      <c r="B37" s="123"/>
      <c r="C37" s="123"/>
      <c r="D37" s="26"/>
      <c r="E37" s="125"/>
      <c r="F37" s="27"/>
      <c r="G37" s="27"/>
      <c r="H37" s="28"/>
      <c r="I37" s="26"/>
      <c r="J37" s="27"/>
      <c r="K37" s="14"/>
      <c r="L37" s="14"/>
      <c r="M37" s="14"/>
      <c r="N37" s="14"/>
      <c r="O37" s="14"/>
      <c r="P37" s="14"/>
    </row>
    <row r="38" customFormat="false" ht="34" hidden="false" customHeight="true" outlineLevel="0" collapsed="false">
      <c r="A38" s="26"/>
      <c r="B38" s="123" t="s">
        <v>149</v>
      </c>
      <c r="C38" s="124"/>
      <c r="D38" s="123"/>
      <c r="E38" s="60"/>
      <c r="F38" s="52"/>
      <c r="G38" s="53" t="str">
        <f aca="false">IF(AND(E9="SI",E26="SI"),2.85,"")</f>
        <v/>
      </c>
      <c r="H38" s="54"/>
      <c r="I38" s="55" t="str">
        <f aca="false">IF(E38="","~",(IF(E38&lt;G38,("X"),("√"))))</f>
        <v>~</v>
      </c>
      <c r="J38" s="27"/>
      <c r="K38" s="14"/>
      <c r="L38" s="14"/>
      <c r="M38" s="14"/>
      <c r="N38" s="14"/>
      <c r="O38" s="14"/>
      <c r="P38" s="14"/>
    </row>
    <row r="39" customFormat="false" ht="6.5" hidden="false" customHeight="true" outlineLevel="0" collapsed="false">
      <c r="A39" s="26"/>
      <c r="B39" s="26"/>
      <c r="C39" s="26"/>
      <c r="D39" s="26"/>
      <c r="E39" s="125"/>
      <c r="F39" s="27"/>
      <c r="G39" s="27"/>
      <c r="H39" s="28"/>
      <c r="I39" s="26"/>
      <c r="J39" s="27"/>
      <c r="K39" s="14"/>
      <c r="L39" s="14"/>
      <c r="M39" s="14"/>
      <c r="N39" s="14"/>
      <c r="O39" s="14"/>
      <c r="P39" s="14"/>
    </row>
    <row r="40" customFormat="false" ht="34" hidden="false" customHeight="true" outlineLevel="0" collapsed="false">
      <c r="A40" s="26"/>
      <c r="B40" s="123" t="s">
        <v>150</v>
      </c>
      <c r="C40" s="124"/>
      <c r="D40" s="123"/>
      <c r="E40" s="60"/>
      <c r="F40" s="52"/>
      <c r="G40" s="53" t="str">
        <f aca="false">IF(AND(E9="SI",E26="SI"),2.85,"")</f>
        <v/>
      </c>
      <c r="H40" s="54"/>
      <c r="I40" s="55" t="str">
        <f aca="false">IF(E40="","~",(IF(E40&lt;G40,("X"),("√"))))</f>
        <v>~</v>
      </c>
      <c r="J40" s="27"/>
      <c r="K40" s="14"/>
      <c r="L40" s="14"/>
      <c r="M40" s="14"/>
      <c r="N40" s="14"/>
      <c r="O40" s="14"/>
      <c r="P40" s="14"/>
    </row>
    <row r="41" customFormat="false" ht="6.5" hidden="false" customHeight="true" outlineLevel="0" collapsed="false">
      <c r="A41" s="26"/>
      <c r="B41" s="26"/>
      <c r="C41" s="26"/>
      <c r="D41" s="26"/>
      <c r="E41" s="125"/>
      <c r="F41" s="27"/>
      <c r="G41" s="27"/>
      <c r="H41" s="28"/>
      <c r="I41" s="26"/>
      <c r="J41" s="27"/>
      <c r="K41" s="14"/>
      <c r="L41" s="14"/>
      <c r="M41" s="14"/>
      <c r="N41" s="14"/>
      <c r="O41" s="14"/>
      <c r="P41" s="14"/>
    </row>
    <row r="42" customFormat="false" ht="34" hidden="false" customHeight="true" outlineLevel="0" collapsed="false">
      <c r="A42" s="26"/>
      <c r="B42" s="123" t="s">
        <v>151</v>
      </c>
      <c r="C42" s="124"/>
      <c r="D42" s="123"/>
      <c r="E42" s="60"/>
      <c r="F42" s="52"/>
      <c r="G42" s="53" t="str">
        <f aca="false">IF(AND(E9="SI",E26="SI"),2.85,"")</f>
        <v/>
      </c>
      <c r="H42" s="54"/>
      <c r="I42" s="55" t="str">
        <f aca="false">IF(E42="","~",(IF(E42&lt;G42,("X"),("√"))))</f>
        <v>~</v>
      </c>
      <c r="J42" s="27"/>
      <c r="K42" s="14"/>
      <c r="L42" s="14"/>
      <c r="M42" s="14"/>
      <c r="N42" s="14"/>
      <c r="O42" s="14"/>
      <c r="P42" s="14"/>
    </row>
    <row r="43" customFormat="false" ht="6.5" hidden="false" customHeight="true" outlineLevel="0" collapsed="false">
      <c r="A43" s="26"/>
      <c r="B43" s="26"/>
      <c r="C43" s="26"/>
      <c r="D43" s="26"/>
      <c r="E43" s="125"/>
      <c r="F43" s="27"/>
      <c r="G43" s="27"/>
      <c r="H43" s="28"/>
      <c r="I43" s="26"/>
      <c r="J43" s="27"/>
      <c r="K43" s="14"/>
      <c r="L43" s="14"/>
      <c r="M43" s="14"/>
      <c r="N43" s="14"/>
      <c r="O43" s="14"/>
      <c r="P43" s="14"/>
    </row>
    <row r="44" customFormat="false" ht="34" hidden="false" customHeight="true" outlineLevel="0" collapsed="false">
      <c r="A44" s="26"/>
      <c r="B44" s="123" t="s">
        <v>152</v>
      </c>
      <c r="C44" s="124"/>
      <c r="D44" s="123"/>
      <c r="E44" s="60"/>
      <c r="F44" s="52"/>
      <c r="G44" s="53" t="str">
        <f aca="false">IF(AND(E9="SI",E26="SI"),2.85,"")</f>
        <v/>
      </c>
      <c r="H44" s="54"/>
      <c r="I44" s="55" t="str">
        <f aca="false">IF(E44="","~",(IF(E44&lt;G44,("X"),("√"))))</f>
        <v>~</v>
      </c>
      <c r="J44" s="27"/>
      <c r="K44" s="14"/>
      <c r="L44" s="14"/>
      <c r="M44" s="14"/>
      <c r="N44" s="14"/>
      <c r="O44" s="14"/>
      <c r="P44" s="14"/>
    </row>
    <row r="45" customFormat="false" ht="6.5" hidden="false" customHeight="true" outlineLevel="0" collapsed="false">
      <c r="A45" s="26"/>
      <c r="B45" s="123"/>
      <c r="C45" s="123"/>
      <c r="D45" s="123"/>
      <c r="E45" s="127"/>
      <c r="F45" s="27"/>
      <c r="G45" s="126"/>
      <c r="H45" s="28"/>
      <c r="I45" s="81"/>
      <c r="J45" s="27"/>
      <c r="K45" s="14"/>
      <c r="L45" s="14"/>
      <c r="M45" s="14"/>
      <c r="N45" s="14"/>
      <c r="O45" s="14"/>
      <c r="P45" s="14"/>
    </row>
    <row r="46" customFormat="false" ht="34" hidden="false" customHeight="true" outlineLevel="0" collapsed="false">
      <c r="A46" s="26"/>
      <c r="B46" s="128" t="s">
        <v>153</v>
      </c>
      <c r="C46" s="124" t="s">
        <v>154</v>
      </c>
      <c r="D46" s="123"/>
      <c r="E46" s="60"/>
      <c r="F46" s="52"/>
      <c r="G46" s="53" t="str">
        <f aca="false">IF(AND(E9="SI",E26="SI"),2.85,"")</f>
        <v/>
      </c>
      <c r="H46" s="54"/>
      <c r="I46" s="55" t="str">
        <f aca="false">IF(E46="","~",(IF(E46&lt;G46,("X"),("√"))))</f>
        <v>~</v>
      </c>
      <c r="J46" s="27"/>
      <c r="K46" s="14"/>
      <c r="L46" s="14"/>
      <c r="M46" s="14"/>
      <c r="N46" s="14"/>
      <c r="O46" s="14"/>
      <c r="P46" s="14"/>
    </row>
    <row r="47" customFormat="false" ht="6.5" hidden="false" customHeight="true" outlineLevel="0" collapsed="false">
      <c r="A47" s="26"/>
      <c r="B47" s="26"/>
      <c r="C47" s="26"/>
      <c r="D47" s="26"/>
      <c r="E47" s="125"/>
      <c r="F47" s="27"/>
      <c r="G47" s="27"/>
      <c r="H47" s="28"/>
      <c r="I47" s="26"/>
      <c r="J47" s="27"/>
      <c r="K47" s="14"/>
      <c r="L47" s="14"/>
      <c r="M47" s="14"/>
      <c r="N47" s="14"/>
      <c r="O47" s="14"/>
      <c r="P47" s="14"/>
    </row>
    <row r="48" customFormat="false" ht="34" hidden="false" customHeight="true" outlineLevel="0" collapsed="false">
      <c r="A48" s="26"/>
      <c r="B48" s="128" t="s">
        <v>155</v>
      </c>
      <c r="C48" s="124"/>
      <c r="D48" s="123"/>
      <c r="E48" s="60"/>
      <c r="F48" s="52"/>
      <c r="G48" s="53" t="str">
        <f aca="false">IF(AND(E9="SI",E26="SI"),2.85,"")</f>
        <v/>
      </c>
      <c r="H48" s="54"/>
      <c r="I48" s="55" t="str">
        <f aca="false">IF(E48="","~",(IF(E48&lt;G48,("X"),("√"))))</f>
        <v>~</v>
      </c>
      <c r="J48" s="27"/>
      <c r="K48" s="14"/>
      <c r="L48" s="14"/>
      <c r="M48" s="14"/>
      <c r="N48" s="14"/>
      <c r="O48" s="14"/>
      <c r="P48" s="14"/>
    </row>
    <row r="49" customFormat="false" ht="6.5" hidden="false" customHeight="true" outlineLevel="0" collapsed="false">
      <c r="A49" s="26"/>
      <c r="B49" s="26"/>
      <c r="C49" s="26"/>
      <c r="D49" s="26"/>
      <c r="E49" s="125"/>
      <c r="F49" s="27"/>
      <c r="G49" s="27"/>
      <c r="H49" s="28"/>
      <c r="I49" s="26"/>
      <c r="J49" s="27"/>
      <c r="K49" s="14"/>
      <c r="L49" s="14"/>
      <c r="M49" s="14"/>
      <c r="N49" s="14"/>
      <c r="O49" s="14"/>
      <c r="P49" s="14"/>
    </row>
    <row r="50" customFormat="false" ht="34" hidden="false" customHeight="true" outlineLevel="0" collapsed="false">
      <c r="A50" s="26"/>
      <c r="B50" s="128" t="s">
        <v>156</v>
      </c>
      <c r="C50" s="124"/>
      <c r="D50" s="123"/>
      <c r="E50" s="60"/>
      <c r="F50" s="52"/>
      <c r="G50" s="53" t="str">
        <f aca="false">IF(AND(E9="SI",E26="SI"),2.85,"")</f>
        <v/>
      </c>
      <c r="H50" s="54"/>
      <c r="I50" s="55" t="str">
        <f aca="false">IF(E50="","~",(IF(E50&lt;G50,("X"),("√"))))</f>
        <v>~</v>
      </c>
      <c r="J50" s="27"/>
      <c r="K50" s="14"/>
      <c r="L50" s="14"/>
      <c r="M50" s="14"/>
      <c r="N50" s="14"/>
      <c r="O50" s="14"/>
      <c r="P50" s="14"/>
    </row>
    <row r="51" customFormat="false" ht="6.5" hidden="false" customHeight="true" outlineLevel="0" collapsed="false">
      <c r="A51" s="26"/>
      <c r="B51" s="26"/>
      <c r="C51" s="26"/>
      <c r="D51" s="26"/>
      <c r="E51" s="125"/>
      <c r="F51" s="27"/>
      <c r="G51" s="27"/>
      <c r="H51" s="28"/>
      <c r="I51" s="26"/>
      <c r="J51" s="27"/>
      <c r="K51" s="14"/>
      <c r="L51" s="14"/>
      <c r="M51" s="14"/>
      <c r="N51" s="14"/>
      <c r="O51" s="14"/>
      <c r="P51" s="14"/>
    </row>
    <row r="52" customFormat="false" ht="34" hidden="false" customHeight="true" outlineLevel="0" collapsed="false">
      <c r="A52" s="26"/>
      <c r="B52" s="128" t="s">
        <v>157</v>
      </c>
      <c r="C52" s="124"/>
      <c r="D52" s="123"/>
      <c r="E52" s="60"/>
      <c r="F52" s="52"/>
      <c r="G52" s="53" t="str">
        <f aca="false">IF(AND(E9="SI",E26="SI"),2.85,"")</f>
        <v/>
      </c>
      <c r="H52" s="54"/>
      <c r="I52" s="55" t="str">
        <f aca="false">IF(E52="","~",(IF(E52&lt;G52,("X"),("√"))))</f>
        <v>~</v>
      </c>
      <c r="J52" s="27"/>
      <c r="K52" s="14"/>
      <c r="L52" s="14"/>
      <c r="M52" s="14"/>
      <c r="N52" s="14"/>
      <c r="O52" s="14"/>
      <c r="P52" s="14"/>
    </row>
    <row r="53" customFormat="false" ht="7.5" hidden="false" customHeight="true" outlineLevel="0" collapsed="false">
      <c r="A53" s="26"/>
      <c r="B53" s="123"/>
      <c r="C53" s="123"/>
      <c r="D53" s="123"/>
      <c r="E53" s="127"/>
      <c r="F53" s="27"/>
      <c r="G53" s="126"/>
      <c r="H53" s="28"/>
      <c r="I53" s="81"/>
      <c r="J53" s="27"/>
      <c r="K53" s="14"/>
      <c r="L53" s="14"/>
      <c r="M53" s="14"/>
      <c r="N53" s="14"/>
      <c r="O53" s="14"/>
      <c r="P53" s="14"/>
    </row>
    <row r="54" customFormat="false" ht="34" hidden="false" customHeight="true" outlineLevel="0" collapsed="false">
      <c r="A54" s="26"/>
      <c r="B54" s="123" t="s">
        <v>158</v>
      </c>
      <c r="C54" s="124"/>
      <c r="D54" s="123"/>
      <c r="E54" s="60"/>
      <c r="F54" s="52"/>
      <c r="G54" s="53" t="str">
        <f aca="false">IF(AND(E9="SI",E26="SI"),3.4,"")</f>
        <v/>
      </c>
      <c r="H54" s="54"/>
      <c r="I54" s="55" t="str">
        <f aca="false">IF(E54="","~",(IF(E54&lt;G54,("X"),("√"))))</f>
        <v>~</v>
      </c>
      <c r="J54" s="27"/>
      <c r="K54" s="14"/>
      <c r="L54" s="14"/>
      <c r="M54" s="14"/>
      <c r="N54" s="14"/>
      <c r="O54" s="14"/>
      <c r="P54" s="14"/>
    </row>
    <row r="55" customFormat="false" ht="7.5" hidden="false" customHeight="true" outlineLevel="0" collapsed="false">
      <c r="A55" s="26"/>
      <c r="B55" s="26"/>
      <c r="C55" s="26"/>
      <c r="D55" s="26"/>
      <c r="E55" s="125"/>
      <c r="F55" s="27"/>
      <c r="G55" s="27"/>
      <c r="H55" s="28"/>
      <c r="I55" s="26"/>
      <c r="J55" s="27"/>
      <c r="K55" s="14"/>
      <c r="L55" s="14"/>
      <c r="M55" s="14"/>
      <c r="N55" s="14"/>
      <c r="O55" s="14"/>
      <c r="P55" s="14"/>
    </row>
    <row r="56" customFormat="false" ht="34" hidden="false" customHeight="true" outlineLevel="0" collapsed="false">
      <c r="A56" s="26"/>
      <c r="B56" s="123" t="s">
        <v>159</v>
      </c>
      <c r="C56" s="124"/>
      <c r="D56" s="123"/>
      <c r="E56" s="60"/>
      <c r="F56" s="52"/>
      <c r="G56" s="53" t="str">
        <f aca="false">IF(AND(E9="SI",E26="SI"),3.4,"")</f>
        <v/>
      </c>
      <c r="H56" s="54"/>
      <c r="I56" s="55" t="str">
        <f aca="false">IF(E56="","~",(IF(E56&lt;G56,("X"),("√"))))</f>
        <v>~</v>
      </c>
      <c r="J56" s="27"/>
      <c r="K56" s="14"/>
      <c r="L56" s="14"/>
      <c r="M56" s="14"/>
      <c r="N56" s="14"/>
      <c r="O56" s="14"/>
      <c r="P56" s="14"/>
    </row>
    <row r="57" customFormat="false" ht="7.5" hidden="false" customHeight="true" outlineLevel="0" collapsed="false">
      <c r="A57" s="26"/>
      <c r="B57" s="26"/>
      <c r="C57" s="26"/>
      <c r="D57" s="26"/>
      <c r="E57" s="125"/>
      <c r="F57" s="27"/>
      <c r="G57" s="27"/>
      <c r="H57" s="28"/>
      <c r="I57" s="26"/>
      <c r="J57" s="27"/>
      <c r="K57" s="14"/>
      <c r="L57" s="14"/>
      <c r="M57" s="14"/>
      <c r="N57" s="14"/>
      <c r="O57" s="14"/>
      <c r="P57" s="14"/>
    </row>
    <row r="58" customFormat="false" ht="34" hidden="false" customHeight="true" outlineLevel="0" collapsed="false">
      <c r="A58" s="26"/>
      <c r="B58" s="123" t="s">
        <v>160</v>
      </c>
      <c r="C58" s="124"/>
      <c r="D58" s="123"/>
      <c r="E58" s="60"/>
      <c r="F58" s="52"/>
      <c r="G58" s="53" t="str">
        <f aca="false">IF(AND(E9="SI",E26="SI"),3.4,"")</f>
        <v/>
      </c>
      <c r="H58" s="54"/>
      <c r="I58" s="55" t="str">
        <f aca="false">IF(E58="","~",(IF(E58&lt;G58,("X"),("√"))))</f>
        <v>~</v>
      </c>
      <c r="J58" s="27"/>
      <c r="K58" s="14"/>
      <c r="L58" s="14"/>
      <c r="M58" s="14"/>
      <c r="N58" s="14"/>
      <c r="O58" s="14"/>
      <c r="P58" s="14"/>
    </row>
    <row r="59" customFormat="false" ht="7.5" hidden="false" customHeight="true" outlineLevel="0" collapsed="false">
      <c r="A59" s="26"/>
      <c r="B59" s="26"/>
      <c r="C59" s="26"/>
      <c r="D59" s="26"/>
      <c r="E59" s="125"/>
      <c r="F59" s="27"/>
      <c r="G59" s="27"/>
      <c r="H59" s="28"/>
      <c r="I59" s="26"/>
      <c r="J59" s="27"/>
      <c r="K59" s="14"/>
      <c r="L59" s="14"/>
      <c r="M59" s="14"/>
      <c r="N59" s="14"/>
      <c r="O59" s="14"/>
      <c r="P59" s="14"/>
    </row>
    <row r="60" customFormat="false" ht="34" hidden="false" customHeight="true" outlineLevel="0" collapsed="false">
      <c r="A60" s="26"/>
      <c r="B60" s="123" t="s">
        <v>161</v>
      </c>
      <c r="C60" s="124"/>
      <c r="D60" s="123"/>
      <c r="E60" s="60"/>
      <c r="F60" s="52"/>
      <c r="G60" s="53" t="str">
        <f aca="false">IF(AND(E9="SI",E26="SI"),3.4,"")</f>
        <v/>
      </c>
      <c r="H60" s="54"/>
      <c r="I60" s="55" t="str">
        <f aca="false">IF(E60="","~",(IF(E60&lt;G60,("X"),("√"))))</f>
        <v>~</v>
      </c>
      <c r="J60" s="27"/>
      <c r="K60" s="14"/>
      <c r="L60" s="14"/>
      <c r="M60" s="14"/>
      <c r="N60" s="14"/>
      <c r="O60" s="14"/>
      <c r="P60" s="14"/>
    </row>
    <row r="61" customFormat="false" ht="13.4" hidden="false" customHeight="true" outlineLevel="0" collapsed="false">
      <c r="A61" s="26"/>
      <c r="B61" s="123"/>
      <c r="C61" s="123"/>
      <c r="D61" s="123"/>
      <c r="E61" s="129"/>
      <c r="F61" s="27"/>
      <c r="G61" s="76"/>
      <c r="H61" s="28"/>
      <c r="I61" s="81"/>
      <c r="J61" s="27"/>
      <c r="K61" s="14"/>
      <c r="L61" s="14"/>
      <c r="M61" s="14"/>
      <c r="N61" s="14"/>
      <c r="O61" s="14"/>
      <c r="P61" s="14"/>
    </row>
    <row r="62" customFormat="false" ht="14.15" hidden="false" customHeight="true" outlineLevel="0" collapsed="false">
      <c r="A62" s="26"/>
      <c r="B62" s="26"/>
      <c r="C62" s="26"/>
      <c r="D62" s="26"/>
      <c r="E62" s="27"/>
      <c r="F62" s="27"/>
      <c r="G62" s="27"/>
      <c r="H62" s="28"/>
      <c r="I62" s="26"/>
      <c r="J62" s="27"/>
      <c r="K62" s="14"/>
      <c r="L62" s="14"/>
      <c r="M62" s="14"/>
      <c r="N62" s="14"/>
      <c r="O62" s="14"/>
      <c r="P62" s="14"/>
    </row>
    <row r="63" customFormat="false" ht="34.15" hidden="false" customHeight="true" outlineLevel="0" collapsed="false">
      <c r="A63" s="26"/>
      <c r="B63" s="120" t="s">
        <v>162</v>
      </c>
      <c r="C63" s="121"/>
      <c r="D63" s="72"/>
      <c r="E63" s="45" t="s">
        <v>41</v>
      </c>
      <c r="F63" s="46"/>
      <c r="G63" s="45" t="s">
        <v>163</v>
      </c>
      <c r="H63" s="46"/>
      <c r="I63" s="45" t="s">
        <v>30</v>
      </c>
      <c r="J63" s="27"/>
      <c r="K63" s="14"/>
      <c r="L63" s="14"/>
      <c r="M63" s="14"/>
      <c r="N63" s="14"/>
      <c r="O63" s="14"/>
      <c r="P63" s="14"/>
    </row>
    <row r="64" customFormat="false" ht="8.3" hidden="false" customHeight="true" outlineLevel="0" collapsed="false">
      <c r="A64" s="26"/>
      <c r="B64" s="123"/>
      <c r="C64" s="123"/>
      <c r="D64" s="123"/>
      <c r="E64" s="129"/>
      <c r="F64" s="27"/>
      <c r="G64" s="76"/>
      <c r="H64" s="28"/>
      <c r="I64" s="81"/>
      <c r="J64" s="27"/>
      <c r="K64" s="14"/>
      <c r="L64" s="14"/>
      <c r="M64" s="14"/>
      <c r="N64" s="14"/>
      <c r="O64" s="14"/>
      <c r="P64" s="14"/>
    </row>
    <row r="65" customFormat="false" ht="34" hidden="false" customHeight="true" outlineLevel="0" collapsed="false">
      <c r="A65" s="26"/>
      <c r="B65" s="123" t="s">
        <v>164</v>
      </c>
      <c r="C65" s="124"/>
      <c r="D65" s="123"/>
      <c r="E65" s="60"/>
      <c r="F65" s="52"/>
      <c r="G65" s="53" t="str">
        <f aca="false">IF(AND(E9="SI",E26="SI"),1.8,"")</f>
        <v/>
      </c>
      <c r="H65" s="54"/>
      <c r="I65" s="55" t="str">
        <f aca="false">IF(E65="","~",(IF(E65&gt;G65,("X"),("√"))))</f>
        <v>~</v>
      </c>
      <c r="J65" s="27"/>
      <c r="K65" s="14"/>
      <c r="L65" s="14"/>
      <c r="M65" s="14"/>
      <c r="N65" s="14"/>
      <c r="O65" s="14"/>
      <c r="P65" s="14"/>
    </row>
    <row r="66" customFormat="false" ht="6.5" hidden="false" customHeight="true" outlineLevel="0" collapsed="false">
      <c r="A66" s="26"/>
      <c r="B66" s="26"/>
      <c r="C66" s="26"/>
      <c r="D66" s="26"/>
      <c r="E66" s="125"/>
      <c r="F66" s="27"/>
      <c r="G66" s="27"/>
      <c r="H66" s="28"/>
      <c r="I66" s="26"/>
      <c r="J66" s="27"/>
      <c r="K66" s="14"/>
      <c r="L66" s="14"/>
      <c r="M66" s="14"/>
      <c r="N66" s="14"/>
      <c r="O66" s="14"/>
      <c r="P66" s="14"/>
    </row>
    <row r="67" customFormat="false" ht="34" hidden="false" customHeight="true" outlineLevel="0" collapsed="false">
      <c r="A67" s="26"/>
      <c r="B67" s="123" t="s">
        <v>165</v>
      </c>
      <c r="C67" s="124"/>
      <c r="D67" s="123"/>
      <c r="E67" s="60"/>
      <c r="F67" s="52"/>
      <c r="G67" s="53" t="str">
        <f aca="false">IF(AND(E9="SI",E26="SI"),1.8,"")</f>
        <v/>
      </c>
      <c r="H67" s="54"/>
      <c r="I67" s="55" t="str">
        <f aca="false">IF(E67="","~",(IF(E67&gt;G67,("X"),("√"))))</f>
        <v>~</v>
      </c>
      <c r="J67" s="27"/>
      <c r="K67" s="14"/>
      <c r="L67" s="14"/>
      <c r="M67" s="14"/>
      <c r="N67" s="14"/>
      <c r="O67" s="14"/>
      <c r="P67" s="14"/>
    </row>
    <row r="68" customFormat="false" ht="6.5" hidden="false" customHeight="true" outlineLevel="0" collapsed="false">
      <c r="A68" s="26"/>
      <c r="B68" s="26"/>
      <c r="C68" s="26"/>
      <c r="D68" s="26"/>
      <c r="E68" s="125"/>
      <c r="F68" s="27"/>
      <c r="G68" s="27"/>
      <c r="H68" s="28"/>
      <c r="I68" s="26"/>
      <c r="J68" s="27"/>
      <c r="K68" s="14"/>
      <c r="L68" s="14"/>
      <c r="M68" s="14"/>
      <c r="N68" s="14"/>
      <c r="O68" s="14"/>
      <c r="P68" s="14"/>
    </row>
    <row r="69" customFormat="false" ht="34" hidden="false" customHeight="true" outlineLevel="0" collapsed="false">
      <c r="A69" s="26"/>
      <c r="B69" s="123" t="s">
        <v>166</v>
      </c>
      <c r="C69" s="124"/>
      <c r="D69" s="123"/>
      <c r="E69" s="60"/>
      <c r="F69" s="52"/>
      <c r="G69" s="53" t="str">
        <f aca="false">IF(AND(E9="SI",E26="SI"),1.8,"")</f>
        <v/>
      </c>
      <c r="H69" s="54"/>
      <c r="I69" s="55" t="str">
        <f aca="false">IF(E69="","~",(IF(E69&gt;G69,("X"),("√"))))</f>
        <v>~</v>
      </c>
      <c r="J69" s="27"/>
      <c r="K69" s="14"/>
      <c r="L69" s="14"/>
      <c r="M69" s="14"/>
      <c r="N69" s="14"/>
      <c r="O69" s="14"/>
      <c r="P69" s="14"/>
    </row>
    <row r="70" customFormat="false" ht="6.5" hidden="false" customHeight="true" outlineLevel="0" collapsed="false">
      <c r="A70" s="26"/>
      <c r="B70" s="26"/>
      <c r="C70" s="26"/>
      <c r="D70" s="26"/>
      <c r="E70" s="125"/>
      <c r="F70" s="27"/>
      <c r="G70" s="27"/>
      <c r="H70" s="28"/>
      <c r="I70" s="26"/>
      <c r="J70" s="27"/>
      <c r="K70" s="14"/>
      <c r="L70" s="14"/>
      <c r="M70" s="14"/>
      <c r="N70" s="14"/>
      <c r="O70" s="14"/>
      <c r="P70" s="14"/>
    </row>
    <row r="71" customFormat="false" ht="34" hidden="false" customHeight="true" outlineLevel="0" collapsed="false">
      <c r="A71" s="26"/>
      <c r="B71" s="123" t="s">
        <v>167</v>
      </c>
      <c r="C71" s="124"/>
      <c r="D71" s="123"/>
      <c r="E71" s="60"/>
      <c r="F71" s="52"/>
      <c r="G71" s="53" t="str">
        <f aca="false">IF(AND(E9="SI",E26="SI"),1.8,"")</f>
        <v/>
      </c>
      <c r="H71" s="54"/>
      <c r="I71" s="55" t="str">
        <f aca="false">IF(E71="","~",(IF(E71&gt;G71,("X"),("√"))))</f>
        <v>~</v>
      </c>
      <c r="J71" s="27"/>
      <c r="K71" s="14"/>
      <c r="L71" s="14"/>
      <c r="M71" s="14"/>
      <c r="N71" s="14"/>
      <c r="O71" s="14"/>
      <c r="P71" s="14"/>
    </row>
    <row r="72" customFormat="false" ht="14.15" hidden="false" customHeight="true" outlineLevel="0" collapsed="false">
      <c r="A72" s="26"/>
      <c r="B72" s="48"/>
      <c r="C72" s="48"/>
      <c r="D72" s="48"/>
      <c r="E72" s="27"/>
      <c r="F72" s="28"/>
      <c r="G72" s="27"/>
      <c r="H72" s="28"/>
      <c r="I72" s="26"/>
      <c r="J72" s="27"/>
      <c r="K72" s="14"/>
      <c r="L72" s="14"/>
      <c r="M72" s="14"/>
    </row>
    <row r="73" customFormat="false" ht="14.15" hidden="false" customHeight="true" outlineLevel="0" collapsed="false">
      <c r="A73" s="26"/>
      <c r="B73" s="48"/>
      <c r="C73" s="48"/>
      <c r="D73" s="48"/>
      <c r="E73" s="27"/>
      <c r="F73" s="28"/>
      <c r="G73" s="27"/>
      <c r="H73" s="28"/>
      <c r="I73" s="26"/>
      <c r="J73" s="27"/>
      <c r="K73" s="14"/>
      <c r="L73" s="14"/>
      <c r="M73" s="14"/>
    </row>
    <row r="74" customFormat="false" ht="28.3" hidden="false" customHeight="true" outlineLevel="0" collapsed="false">
      <c r="A74" s="26"/>
      <c r="B74" s="37" t="s">
        <v>206</v>
      </c>
      <c r="C74" s="38"/>
      <c r="D74" s="38"/>
      <c r="E74" s="39"/>
      <c r="F74" s="39"/>
      <c r="G74" s="39"/>
      <c r="H74" s="40"/>
      <c r="I74" s="41"/>
      <c r="J74" s="27"/>
      <c r="K74" s="14"/>
      <c r="L74" s="14"/>
      <c r="M74" s="14"/>
    </row>
    <row r="75" customFormat="false" ht="13.8" hidden="false" customHeight="false" outlineLevel="0" collapsed="false">
      <c r="A75" s="26"/>
      <c r="B75" s="130"/>
      <c r="C75" s="130"/>
      <c r="D75" s="130"/>
      <c r="E75" s="27"/>
      <c r="F75" s="27"/>
      <c r="G75" s="27"/>
      <c r="H75" s="28"/>
      <c r="I75" s="26"/>
      <c r="J75" s="27"/>
      <c r="K75" s="14"/>
      <c r="L75" s="14"/>
      <c r="M75" s="14"/>
    </row>
    <row r="76" customFormat="false" ht="35.05" hidden="false" customHeight="false" outlineLevel="0" collapsed="false">
      <c r="A76" s="26"/>
      <c r="B76" s="26"/>
      <c r="C76" s="112"/>
      <c r="D76" s="26"/>
      <c r="E76" s="45" t="s">
        <v>169</v>
      </c>
      <c r="F76" s="46"/>
      <c r="G76" s="45" t="s">
        <v>170</v>
      </c>
      <c r="H76" s="46"/>
      <c r="I76" s="45" t="s">
        <v>30</v>
      </c>
      <c r="J76" s="27"/>
      <c r="K76" s="14"/>
      <c r="L76" s="14"/>
      <c r="M76" s="14"/>
    </row>
    <row r="77" customFormat="false" ht="8.3" hidden="false" customHeight="true" outlineLevel="0" collapsed="false">
      <c r="A77" s="26"/>
      <c r="B77" s="26"/>
      <c r="C77" s="112"/>
      <c r="D77" s="26"/>
      <c r="E77" s="46"/>
      <c r="F77" s="46"/>
      <c r="G77" s="46"/>
      <c r="H77" s="46"/>
      <c r="I77" s="46"/>
      <c r="J77" s="27"/>
      <c r="K77" s="14"/>
      <c r="L77" s="14"/>
      <c r="M77" s="14"/>
    </row>
    <row r="78" customFormat="false" ht="33.85" hidden="false" customHeight="false" outlineLevel="0" collapsed="false">
      <c r="A78" s="26"/>
      <c r="B78" s="49" t="s">
        <v>171</v>
      </c>
      <c r="C78" s="117"/>
      <c r="D78" s="117"/>
      <c r="E78" s="60"/>
      <c r="F78" s="131"/>
      <c r="G78" s="73" t="n">
        <v>25</v>
      </c>
      <c r="H78" s="54"/>
      <c r="I78" s="55" t="str">
        <f aca="false">IF(OR(E78="",E9="",E9="NO"),"~",(IF(E78&gt;G78,("~"),("√"))))</f>
        <v>~</v>
      </c>
      <c r="J78" s="27"/>
      <c r="K78" s="14"/>
      <c r="L78" s="14"/>
      <c r="M78" s="14"/>
    </row>
    <row r="79" customFormat="false" ht="14.2" hidden="false" customHeight="true" outlineLevel="0" collapsed="false">
      <c r="A79" s="26"/>
      <c r="B79" s="26"/>
      <c r="C79" s="26"/>
      <c r="D79" s="26"/>
      <c r="E79" s="27"/>
      <c r="F79" s="27"/>
      <c r="G79" s="27"/>
      <c r="H79" s="28"/>
      <c r="I79" s="26"/>
      <c r="J79" s="27"/>
      <c r="K79" s="14"/>
      <c r="L79" s="14"/>
      <c r="M79" s="14"/>
    </row>
    <row r="80" customFormat="false" ht="35.05" hidden="false" customHeight="false" outlineLevel="0" collapsed="false">
      <c r="A80" s="26"/>
      <c r="B80" s="120" t="s">
        <v>172</v>
      </c>
      <c r="C80" s="121"/>
      <c r="D80" s="72"/>
      <c r="E80" s="45" t="s">
        <v>41</v>
      </c>
      <c r="F80" s="46"/>
      <c r="G80" s="45" t="s">
        <v>163</v>
      </c>
      <c r="H80" s="46"/>
      <c r="I80" s="45" t="s">
        <v>30</v>
      </c>
      <c r="J80" s="27"/>
      <c r="K80" s="14"/>
      <c r="L80" s="14"/>
      <c r="M80" s="14"/>
    </row>
    <row r="81" customFormat="false" ht="13.8" hidden="false" customHeight="false" outlineLevel="0" collapsed="false">
      <c r="A81" s="26"/>
      <c r="B81" s="122" t="s">
        <v>173</v>
      </c>
      <c r="C81" s="26"/>
      <c r="D81" s="26"/>
      <c r="E81" s="27"/>
      <c r="F81" s="28"/>
      <c r="G81" s="27"/>
      <c r="H81" s="28"/>
      <c r="I81" s="26"/>
      <c r="J81" s="27"/>
      <c r="K81" s="14"/>
      <c r="L81" s="14"/>
      <c r="M81" s="14"/>
    </row>
    <row r="82" customFormat="false" ht="34" hidden="false" customHeight="true" outlineLevel="0" collapsed="false">
      <c r="A82" s="26"/>
      <c r="B82" s="132" t="s">
        <v>174</v>
      </c>
      <c r="C82" s="124"/>
      <c r="D82" s="123"/>
      <c r="E82" s="60"/>
      <c r="F82" s="52"/>
      <c r="G82" s="53" t="str">
        <f aca="false">IF(AND(E9="SI",E78&gt;0.01,E78&lt;25),0.41,"")</f>
        <v/>
      </c>
      <c r="H82" s="54"/>
      <c r="I82" s="55" t="str">
        <f aca="false">IF(OR(E82="",G82=""),"~",(IF(E82&gt;G82,("X"),("√"))))</f>
        <v>~</v>
      </c>
      <c r="J82" s="27"/>
      <c r="K82" s="14"/>
      <c r="L82" s="14"/>
      <c r="M82" s="14"/>
    </row>
    <row r="83" customFormat="false" ht="6.5" hidden="false" customHeight="true" outlineLevel="0" collapsed="false">
      <c r="A83" s="26"/>
      <c r="B83" s="26"/>
      <c r="C83" s="26"/>
      <c r="D83" s="26"/>
      <c r="E83" s="125"/>
      <c r="F83" s="27"/>
      <c r="G83" s="126"/>
      <c r="H83" s="28"/>
      <c r="I83" s="26"/>
      <c r="J83" s="27"/>
      <c r="K83" s="14"/>
      <c r="L83" s="14"/>
      <c r="M83" s="14"/>
    </row>
    <row r="84" customFormat="false" ht="34" hidden="false" customHeight="true" outlineLevel="0" collapsed="false">
      <c r="A84" s="26"/>
      <c r="B84" s="132" t="s">
        <v>175</v>
      </c>
      <c r="C84" s="124"/>
      <c r="D84" s="123"/>
      <c r="E84" s="60"/>
      <c r="F84" s="52"/>
      <c r="G84" s="53" t="str">
        <f aca="false">IF(AND(E9="SI",E78&gt;0.01,E78&lt;25),0.41,"")</f>
        <v/>
      </c>
      <c r="H84" s="54"/>
      <c r="I84" s="55" t="str">
        <f aca="false">IF(OR(E84="",G84=""),"~",(IF(E84&gt;G84,("X"),("√"))))</f>
        <v>~</v>
      </c>
      <c r="J84" s="27"/>
      <c r="K84" s="14"/>
      <c r="L84" s="14"/>
      <c r="M84" s="14"/>
    </row>
    <row r="85" customFormat="false" ht="6.5" hidden="false" customHeight="true" outlineLevel="0" collapsed="false">
      <c r="A85" s="26"/>
      <c r="B85" s="26"/>
      <c r="C85" s="26"/>
      <c r="D85" s="26"/>
      <c r="E85" s="125"/>
      <c r="F85" s="27"/>
      <c r="G85" s="126"/>
      <c r="H85" s="28"/>
      <c r="I85" s="26"/>
      <c r="J85" s="27"/>
      <c r="K85" s="14"/>
      <c r="L85" s="14"/>
      <c r="M85" s="14"/>
    </row>
    <row r="86" customFormat="false" ht="34" hidden="false" customHeight="true" outlineLevel="0" collapsed="false">
      <c r="A86" s="26"/>
      <c r="B86" s="132" t="s">
        <v>176</v>
      </c>
      <c r="C86" s="124"/>
      <c r="D86" s="123"/>
      <c r="E86" s="60"/>
      <c r="F86" s="52"/>
      <c r="G86" s="53" t="str">
        <f aca="false">IF(AND(E9="SI",E78&gt;0.01,E78&lt;25),0.41,"")</f>
        <v/>
      </c>
      <c r="H86" s="54"/>
      <c r="I86" s="55" t="str">
        <f aca="false">IF(OR(E86="",G86=""),"~",(IF(E86&gt;G86,("X"),("√"))))</f>
        <v>~</v>
      </c>
      <c r="J86" s="27"/>
      <c r="K86" s="14"/>
      <c r="L86" s="14"/>
      <c r="M86" s="14"/>
      <c r="O86" s="10"/>
    </row>
    <row r="87" customFormat="false" ht="6.5" hidden="false" customHeight="true" outlineLevel="0" collapsed="false">
      <c r="A87" s="26"/>
      <c r="B87" s="26"/>
      <c r="C87" s="26"/>
      <c r="D87" s="26"/>
      <c r="E87" s="125"/>
      <c r="F87" s="27"/>
      <c r="G87" s="126"/>
      <c r="H87" s="28"/>
      <c r="I87" s="26"/>
      <c r="J87" s="27"/>
      <c r="K87" s="14"/>
      <c r="L87" s="14"/>
      <c r="M87" s="14"/>
    </row>
    <row r="88" customFormat="false" ht="34" hidden="false" customHeight="true" outlineLevel="0" collapsed="false">
      <c r="A88" s="26"/>
      <c r="B88" s="132" t="s">
        <v>177</v>
      </c>
      <c r="C88" s="124"/>
      <c r="D88" s="123"/>
      <c r="E88" s="60"/>
      <c r="F88" s="52"/>
      <c r="G88" s="53" t="str">
        <f aca="false">IF(AND(E9="SI",E78&gt;0.01,E78&lt;25),0.41,"")</f>
        <v/>
      </c>
      <c r="H88" s="54"/>
      <c r="I88" s="55" t="str">
        <f aca="false">IF(OR(E88="",G88=""),"~",(IF(E88&gt;G88,("X"),("√"))))</f>
        <v>~</v>
      </c>
      <c r="J88" s="27"/>
      <c r="K88" s="14"/>
      <c r="L88" s="14"/>
      <c r="M88" s="14"/>
    </row>
    <row r="89" customFormat="false" ht="5.1" hidden="false" customHeight="true" outlineLevel="0" collapsed="false">
      <c r="A89" s="26"/>
      <c r="B89" s="26"/>
      <c r="C89" s="26"/>
      <c r="D89" s="26"/>
      <c r="E89" s="125"/>
      <c r="F89" s="27"/>
      <c r="G89" s="126"/>
      <c r="H89" s="28"/>
      <c r="I89" s="26"/>
      <c r="J89" s="27"/>
      <c r="K89" s="14"/>
      <c r="L89" s="14"/>
      <c r="M89" s="14"/>
    </row>
    <row r="90" customFormat="false" ht="34" hidden="false" customHeight="true" outlineLevel="0" collapsed="false">
      <c r="A90" s="26"/>
      <c r="B90" s="132" t="s">
        <v>178</v>
      </c>
      <c r="C90" s="124"/>
      <c r="D90" s="123"/>
      <c r="E90" s="60"/>
      <c r="F90" s="52"/>
      <c r="G90" s="53" t="str">
        <f aca="false">IF(AND(E9="SI",E78&gt;0.01,E78&lt;25),0.35,"")</f>
        <v/>
      </c>
      <c r="H90" s="54"/>
      <c r="I90" s="55" t="str">
        <f aca="false">IF(OR(E90="",G90=""),"~",(IF(E90&gt;G90,("X"),("√"))))</f>
        <v>~</v>
      </c>
      <c r="J90" s="27"/>
      <c r="K90" s="14"/>
      <c r="L90" s="14"/>
      <c r="M90" s="14"/>
    </row>
    <row r="91" customFormat="false" ht="6.5" hidden="false" customHeight="true" outlineLevel="0" collapsed="false">
      <c r="A91" s="26"/>
      <c r="B91" s="26"/>
      <c r="C91" s="26"/>
      <c r="D91" s="26"/>
      <c r="E91" s="125"/>
      <c r="F91" s="27"/>
      <c r="G91" s="126"/>
      <c r="H91" s="28"/>
      <c r="I91" s="26"/>
      <c r="J91" s="27"/>
      <c r="K91" s="14"/>
      <c r="L91" s="14"/>
      <c r="M91" s="14"/>
    </row>
    <row r="92" customFormat="false" ht="34" hidden="false" customHeight="true" outlineLevel="0" collapsed="false">
      <c r="A92" s="26"/>
      <c r="B92" s="132" t="s">
        <v>179</v>
      </c>
      <c r="C92" s="124"/>
      <c r="D92" s="123"/>
      <c r="E92" s="60"/>
      <c r="F92" s="52"/>
      <c r="G92" s="53" t="str">
        <f aca="false">IF(AND(E9="SI",E78&gt;0.01,E78&lt;25),0.35,"")</f>
        <v/>
      </c>
      <c r="H92" s="54"/>
      <c r="I92" s="55" t="str">
        <f aca="false">IF(OR(E92="",G92=""),"~",(IF(E92&gt;G92,("X"),("√"))))</f>
        <v>~</v>
      </c>
      <c r="J92" s="27"/>
      <c r="K92" s="14"/>
      <c r="L92" s="14"/>
      <c r="M92" s="14"/>
    </row>
    <row r="93" customFormat="false" ht="6.5" hidden="false" customHeight="true" outlineLevel="0" collapsed="false">
      <c r="A93" s="26"/>
      <c r="B93" s="26"/>
      <c r="C93" s="26"/>
      <c r="D93" s="26"/>
      <c r="E93" s="125"/>
      <c r="F93" s="27"/>
      <c r="G93" s="126"/>
      <c r="H93" s="28"/>
      <c r="I93" s="26"/>
      <c r="J93" s="27"/>
      <c r="K93" s="14"/>
      <c r="L93" s="14"/>
      <c r="M93" s="14"/>
    </row>
    <row r="94" customFormat="false" ht="34" hidden="false" customHeight="true" outlineLevel="0" collapsed="false">
      <c r="A94" s="26"/>
      <c r="B94" s="132" t="s">
        <v>180</v>
      </c>
      <c r="C94" s="124"/>
      <c r="D94" s="123"/>
      <c r="E94" s="60"/>
      <c r="F94" s="52"/>
      <c r="G94" s="53" t="str">
        <f aca="false">IF(AND(E9="SI",E78&gt;0.01,E78&lt;25),0.35,"")</f>
        <v/>
      </c>
      <c r="H94" s="54"/>
      <c r="I94" s="55" t="str">
        <f aca="false">IF(OR(E94="",G94=""),"~",(IF(E94&gt;G94,("X"),("√"))))</f>
        <v>~</v>
      </c>
      <c r="J94" s="27"/>
      <c r="K94" s="14"/>
      <c r="L94" s="14"/>
      <c r="M94" s="14"/>
    </row>
    <row r="95" customFormat="false" ht="6.5" hidden="false" customHeight="true" outlineLevel="0" collapsed="false">
      <c r="A95" s="26"/>
      <c r="B95" s="26"/>
      <c r="C95" s="26"/>
      <c r="D95" s="26"/>
      <c r="E95" s="125"/>
      <c r="F95" s="27"/>
      <c r="G95" s="126"/>
      <c r="H95" s="28"/>
      <c r="I95" s="26"/>
      <c r="J95" s="27"/>
      <c r="K95" s="14"/>
      <c r="L95" s="14"/>
      <c r="M95" s="14"/>
    </row>
    <row r="96" customFormat="false" ht="34" hidden="false" customHeight="true" outlineLevel="0" collapsed="false">
      <c r="A96" s="26"/>
      <c r="B96" s="132" t="s">
        <v>181</v>
      </c>
      <c r="C96" s="124"/>
      <c r="D96" s="123"/>
      <c r="E96" s="60"/>
      <c r="F96" s="52"/>
      <c r="G96" s="53" t="str">
        <f aca="false">IF(AND(E9="SI",E78&gt;0.01,E78&lt;25),0.35,"")</f>
        <v/>
      </c>
      <c r="H96" s="54"/>
      <c r="I96" s="55" t="str">
        <f aca="false">IF(OR(E96="",G96=""),"~",(IF(E96&gt;G96,("X"),("√"))))</f>
        <v>~</v>
      </c>
      <c r="J96" s="27"/>
      <c r="K96" s="14"/>
      <c r="L96" s="14"/>
      <c r="M96" s="14"/>
    </row>
    <row r="97" customFormat="false" ht="6.5" hidden="false" customHeight="true" outlineLevel="0" collapsed="false">
      <c r="A97" s="26"/>
      <c r="B97" s="26"/>
      <c r="C97" s="26"/>
      <c r="D97" s="26"/>
      <c r="E97" s="125"/>
      <c r="F97" s="27"/>
      <c r="G97" s="126"/>
      <c r="H97" s="28"/>
      <c r="I97" s="26"/>
      <c r="J97" s="27"/>
      <c r="K97" s="14"/>
      <c r="L97" s="14"/>
      <c r="M97" s="14"/>
    </row>
    <row r="98" customFormat="false" ht="34" hidden="false" customHeight="true" outlineLevel="0" collapsed="false">
      <c r="A98" s="26"/>
      <c r="B98" s="128" t="s">
        <v>182</v>
      </c>
      <c r="C98" s="124"/>
      <c r="D98" s="123"/>
      <c r="E98" s="60"/>
      <c r="F98" s="52"/>
      <c r="G98" s="53" t="str">
        <f aca="false">IF(AND(E9="SI",E78&gt;0.01,E78&lt;25),0.65,"")</f>
        <v/>
      </c>
      <c r="H98" s="54"/>
      <c r="I98" s="55" t="str">
        <f aca="false">IF(OR(E98="",G98=""),"~",(IF(E98&gt;G98,("X"),("√"))))</f>
        <v>~</v>
      </c>
      <c r="J98" s="27"/>
      <c r="K98" s="14"/>
      <c r="L98" s="14"/>
      <c r="M98" s="14"/>
    </row>
    <row r="99" customFormat="false" ht="6.5" hidden="false" customHeight="true" outlineLevel="0" collapsed="false">
      <c r="A99" s="26"/>
      <c r="B99" s="26"/>
      <c r="C99" s="26"/>
      <c r="D99" s="26"/>
      <c r="E99" s="125"/>
      <c r="F99" s="27"/>
      <c r="G99" s="126"/>
      <c r="H99" s="28"/>
      <c r="I99" s="26"/>
      <c r="J99" s="27"/>
      <c r="K99" s="14"/>
      <c r="L99" s="14"/>
      <c r="M99" s="14"/>
    </row>
    <row r="100" customFormat="false" ht="34" hidden="false" customHeight="true" outlineLevel="0" collapsed="false">
      <c r="A100" s="26"/>
      <c r="B100" s="128" t="s">
        <v>183</v>
      </c>
      <c r="C100" s="124"/>
      <c r="D100" s="123"/>
      <c r="E100" s="60"/>
      <c r="F100" s="52"/>
      <c r="G100" s="53" t="str">
        <f aca="false">IF(AND(E9="SI",E78&gt;0.01,E78&lt;25),0.65,"")</f>
        <v/>
      </c>
      <c r="H100" s="54"/>
      <c r="I100" s="55" t="str">
        <f aca="false">IF(OR(E100="",G100=""),"~",(IF(E100&gt;G100,("X"),("√"))))</f>
        <v>~</v>
      </c>
      <c r="J100" s="27"/>
      <c r="K100" s="14"/>
      <c r="L100" s="14"/>
      <c r="M100" s="14"/>
    </row>
    <row r="101" s="10" customFormat="true" ht="6.5" hidden="false" customHeight="true" outlineLevel="0" collapsed="false">
      <c r="A101" s="26"/>
      <c r="B101" s="26"/>
      <c r="C101" s="26"/>
      <c r="D101" s="26"/>
      <c r="E101" s="125"/>
      <c r="F101" s="27"/>
      <c r="G101" s="126"/>
      <c r="H101" s="28"/>
      <c r="I101" s="26"/>
      <c r="J101" s="27"/>
      <c r="K101" s="14"/>
      <c r="L101" s="14"/>
      <c r="M101" s="14"/>
    </row>
    <row r="102" customFormat="false" ht="34" hidden="false" customHeight="true" outlineLevel="0" collapsed="false">
      <c r="A102" s="26"/>
      <c r="B102" s="128" t="s">
        <v>184</v>
      </c>
      <c r="C102" s="124"/>
      <c r="D102" s="123"/>
      <c r="E102" s="60"/>
      <c r="F102" s="52"/>
      <c r="G102" s="53" t="str">
        <f aca="false">IF(AND(E9="SI",E78&gt;0.01,E78&lt;25),0.65,"")</f>
        <v/>
      </c>
      <c r="H102" s="54"/>
      <c r="I102" s="55" t="str">
        <f aca="false">IF(OR(E102="",G102=""),"~",(IF(E102&gt;G102,("X"),("√"))))</f>
        <v>~</v>
      </c>
      <c r="J102" s="27"/>
      <c r="K102" s="14"/>
      <c r="L102" s="14"/>
      <c r="M102" s="14"/>
    </row>
    <row r="103" s="10" customFormat="true" ht="6.5" hidden="false" customHeight="true" outlineLevel="0" collapsed="false">
      <c r="A103" s="26"/>
      <c r="B103" s="26"/>
      <c r="C103" s="26"/>
      <c r="D103" s="26"/>
      <c r="E103" s="125"/>
      <c r="F103" s="27"/>
      <c r="G103" s="126"/>
      <c r="H103" s="28"/>
      <c r="I103" s="26"/>
      <c r="J103" s="27"/>
      <c r="K103" s="14"/>
      <c r="L103" s="14"/>
      <c r="M103" s="14"/>
    </row>
    <row r="104" customFormat="false" ht="34" hidden="false" customHeight="true" outlineLevel="0" collapsed="false">
      <c r="A104" s="26"/>
      <c r="B104" s="128" t="s">
        <v>185</v>
      </c>
      <c r="C104" s="124"/>
      <c r="D104" s="123"/>
      <c r="E104" s="60"/>
      <c r="F104" s="52"/>
      <c r="G104" s="53" t="str">
        <f aca="false">IF(AND(E9="SI",E78&gt;0.01,E78&lt;25),0.65,"")</f>
        <v/>
      </c>
      <c r="H104" s="54"/>
      <c r="I104" s="55" t="str">
        <f aca="false">IF(OR(E104="",G104=""),"~",(IF(E104&gt;G104,("X"),("√"))))</f>
        <v>~</v>
      </c>
      <c r="J104" s="27"/>
      <c r="K104" s="14"/>
      <c r="L104" s="14"/>
      <c r="M104" s="14"/>
    </row>
    <row r="105" customFormat="false" ht="6.5" hidden="false" customHeight="true" outlineLevel="0" collapsed="false">
      <c r="A105" s="26"/>
      <c r="B105" s="26"/>
      <c r="C105" s="26"/>
      <c r="D105" s="26"/>
      <c r="E105" s="125"/>
      <c r="F105" s="27"/>
      <c r="G105" s="126"/>
      <c r="H105" s="28"/>
      <c r="I105" s="26"/>
      <c r="J105" s="27"/>
      <c r="K105" s="14"/>
      <c r="L105" s="14"/>
      <c r="M105" s="14"/>
    </row>
    <row r="106" customFormat="false" ht="34" hidden="false" customHeight="true" outlineLevel="0" collapsed="false">
      <c r="A106" s="26"/>
      <c r="B106" s="123" t="s">
        <v>186</v>
      </c>
      <c r="C106" s="124"/>
      <c r="D106" s="123"/>
      <c r="E106" s="60"/>
      <c r="F106" s="52"/>
      <c r="G106" s="53" t="str">
        <f aca="false">IF(AND(E9="SI",E78&gt;0.01,E78&lt;25),0.65,"")</f>
        <v/>
      </c>
      <c r="H106" s="54"/>
      <c r="I106" s="55" t="str">
        <f aca="false">IF(OR(E106="",G106=""),"~",(IF(E106&gt;G106,("X"),("√"))))</f>
        <v>~</v>
      </c>
      <c r="J106" s="27"/>
      <c r="K106" s="14"/>
      <c r="L106" s="14"/>
      <c r="M106" s="14"/>
    </row>
    <row r="107" customFormat="false" ht="6.5" hidden="false" customHeight="true" outlineLevel="0" collapsed="false">
      <c r="A107" s="26"/>
      <c r="B107" s="26"/>
      <c r="C107" s="26"/>
      <c r="D107" s="26"/>
      <c r="E107" s="125"/>
      <c r="F107" s="27"/>
      <c r="G107" s="126"/>
      <c r="H107" s="28"/>
      <c r="I107" s="26"/>
      <c r="J107" s="27"/>
      <c r="K107" s="14"/>
      <c r="L107" s="14"/>
      <c r="M107" s="14"/>
    </row>
    <row r="108" customFormat="false" ht="34" hidden="false" customHeight="true" outlineLevel="0" collapsed="false">
      <c r="A108" s="26"/>
      <c r="B108" s="123" t="s">
        <v>187</v>
      </c>
      <c r="C108" s="124"/>
      <c r="D108" s="123"/>
      <c r="E108" s="60"/>
      <c r="F108" s="52"/>
      <c r="G108" s="53" t="str">
        <f aca="false">IF(AND(E9="SI",E78&gt;0.01,E78&lt;25),0.65,"")</f>
        <v/>
      </c>
      <c r="H108" s="54"/>
      <c r="I108" s="55" t="str">
        <f aca="false">IF(OR(E108="",G108=""),"~",(IF(E108&gt;G108,("X"),("√"))))</f>
        <v>~</v>
      </c>
      <c r="J108" s="27"/>
      <c r="K108" s="14"/>
      <c r="L108" s="14"/>
      <c r="M108" s="14"/>
    </row>
    <row r="109" customFormat="false" ht="6.5" hidden="false" customHeight="true" outlineLevel="0" collapsed="false">
      <c r="A109" s="26"/>
      <c r="B109" s="26"/>
      <c r="C109" s="26"/>
      <c r="D109" s="26"/>
      <c r="E109" s="125"/>
      <c r="F109" s="27"/>
      <c r="G109" s="126"/>
      <c r="H109" s="28"/>
      <c r="I109" s="26"/>
      <c r="J109" s="27"/>
      <c r="K109" s="14"/>
      <c r="L109" s="14"/>
      <c r="M109" s="14"/>
    </row>
    <row r="110" customFormat="false" ht="34" hidden="false" customHeight="true" outlineLevel="0" collapsed="false">
      <c r="A110" s="26"/>
      <c r="B110" s="123" t="s">
        <v>188</v>
      </c>
      <c r="C110" s="124"/>
      <c r="D110" s="123"/>
      <c r="E110" s="60"/>
      <c r="F110" s="52"/>
      <c r="G110" s="53" t="str">
        <f aca="false">IF(AND(E9="SI",E78&gt;0.01,E78&lt;25),0.65,"")</f>
        <v/>
      </c>
      <c r="H110" s="54"/>
      <c r="I110" s="55" t="str">
        <f aca="false">IF(OR(E110="",G110=""),"~",(IF(E110&gt;G110,("X"),("√"))))</f>
        <v>~</v>
      </c>
      <c r="J110" s="27"/>
      <c r="K110" s="14"/>
      <c r="L110" s="14"/>
      <c r="M110" s="14"/>
    </row>
    <row r="111" customFormat="false" ht="6.5" hidden="false" customHeight="true" outlineLevel="0" collapsed="false">
      <c r="A111" s="26"/>
      <c r="B111" s="26"/>
      <c r="C111" s="26"/>
      <c r="D111" s="26"/>
      <c r="E111" s="125"/>
      <c r="F111" s="27"/>
      <c r="G111" s="126"/>
      <c r="H111" s="28"/>
      <c r="I111" s="26"/>
      <c r="J111" s="27"/>
      <c r="K111" s="14"/>
      <c r="L111" s="14"/>
      <c r="M111" s="14"/>
    </row>
    <row r="112" customFormat="false" ht="34" hidden="false" customHeight="true" outlineLevel="0" collapsed="false">
      <c r="A112" s="26"/>
      <c r="B112" s="123" t="s">
        <v>189</v>
      </c>
      <c r="C112" s="124"/>
      <c r="D112" s="123"/>
      <c r="E112" s="60"/>
      <c r="F112" s="52"/>
      <c r="G112" s="53" t="str">
        <f aca="false">IF(AND(E9="SI",E78&gt;0.01,E78&lt;25),0.65,"")</f>
        <v/>
      </c>
      <c r="H112" s="54"/>
      <c r="I112" s="55" t="str">
        <f aca="false">IF(OR(E112="",G112=""),"~",(IF(E112&gt;G112,("X"),("√"))))</f>
        <v>~</v>
      </c>
      <c r="J112" s="27"/>
      <c r="K112" s="14"/>
      <c r="L112" s="14"/>
      <c r="M112" s="14"/>
    </row>
    <row r="113" customFormat="false" ht="6.5" hidden="false" customHeight="true" outlineLevel="0" collapsed="false">
      <c r="A113" s="26"/>
      <c r="B113" s="123"/>
      <c r="C113" s="123"/>
      <c r="D113" s="123"/>
      <c r="E113" s="129"/>
      <c r="F113" s="27"/>
      <c r="G113" s="126"/>
      <c r="H113" s="28"/>
      <c r="I113" s="81"/>
      <c r="J113" s="27"/>
      <c r="K113" s="14"/>
      <c r="L113" s="14"/>
      <c r="M113" s="14"/>
    </row>
    <row r="114" customFormat="false" ht="33.3" hidden="false" customHeight="true" outlineLevel="0" collapsed="false">
      <c r="A114" s="26"/>
      <c r="B114" s="133" t="s">
        <v>190</v>
      </c>
      <c r="C114" s="124"/>
      <c r="D114" s="123"/>
      <c r="E114" s="60"/>
      <c r="F114" s="52"/>
      <c r="G114" s="53" t="str">
        <f aca="false">IF(AND(E9="SI",E78&gt;0.01,E78&lt;25),0.85,"")</f>
        <v/>
      </c>
      <c r="H114" s="54"/>
      <c r="I114" s="55" t="str">
        <f aca="false">IF(OR(E114="",G114=""),"~",(IF(E114&gt;G114,("X"),("√"))))</f>
        <v>~</v>
      </c>
      <c r="J114" s="27"/>
      <c r="K114" s="14"/>
      <c r="L114" s="14"/>
      <c r="M114" s="14"/>
    </row>
    <row r="115" customFormat="false" ht="8.3" hidden="false" customHeight="true" outlineLevel="0" collapsed="false">
      <c r="A115" s="26"/>
      <c r="B115" s="123"/>
      <c r="C115" s="26"/>
      <c r="D115" s="26"/>
      <c r="E115" s="27"/>
      <c r="F115" s="27"/>
      <c r="G115" s="126"/>
      <c r="H115" s="28"/>
      <c r="I115" s="26"/>
      <c r="J115" s="27"/>
      <c r="K115" s="14"/>
      <c r="L115" s="14"/>
      <c r="M115" s="14"/>
    </row>
    <row r="116" customFormat="false" ht="34.15" hidden="false" customHeight="true" outlineLevel="0" collapsed="false">
      <c r="A116" s="26"/>
      <c r="B116" s="128" t="s">
        <v>191</v>
      </c>
      <c r="C116" s="124"/>
      <c r="D116" s="123"/>
      <c r="E116" s="60"/>
      <c r="F116" s="52"/>
      <c r="G116" s="53" t="str">
        <f aca="false">IF(AND(E9="SI",E78&gt;0.01,E78&lt;25),1.2,"")</f>
        <v/>
      </c>
      <c r="H116" s="54"/>
      <c r="I116" s="55" t="str">
        <f aca="false">IF(OR(E116="",G116=""),"~",(IF(E116&gt;G116,("X"),("√"))))</f>
        <v>~</v>
      </c>
      <c r="J116" s="27"/>
      <c r="K116" s="14"/>
      <c r="L116" s="14"/>
      <c r="M116" s="14"/>
    </row>
    <row r="117" customFormat="false" ht="14.15" hidden="false" customHeight="true" outlineLevel="0" collapsed="false">
      <c r="A117" s="26"/>
      <c r="B117" s="26"/>
      <c r="C117" s="26"/>
      <c r="D117" s="26"/>
      <c r="E117" s="27"/>
      <c r="F117" s="27"/>
      <c r="G117" s="27"/>
      <c r="H117" s="28"/>
      <c r="I117" s="26"/>
      <c r="J117" s="27"/>
      <c r="K117" s="14"/>
      <c r="L117" s="14"/>
      <c r="M117" s="14"/>
    </row>
    <row r="118" customFormat="false" ht="14.15" hidden="false" customHeight="true" outlineLevel="0" collapsed="false">
      <c r="A118" s="26"/>
      <c r="B118" s="26"/>
      <c r="C118" s="26"/>
      <c r="D118" s="26"/>
      <c r="E118" s="27"/>
      <c r="F118" s="27"/>
      <c r="G118" s="27"/>
      <c r="H118" s="28"/>
      <c r="I118" s="26"/>
      <c r="J118" s="27"/>
      <c r="K118" s="14"/>
      <c r="L118" s="14"/>
      <c r="M118" s="14"/>
    </row>
    <row r="119" customFormat="false" ht="36.65" hidden="false" customHeight="true" outlineLevel="0" collapsed="false">
      <c r="A119" s="26"/>
      <c r="B119" s="120" t="s">
        <v>162</v>
      </c>
      <c r="C119" s="121"/>
      <c r="D119" s="72"/>
      <c r="E119" s="45" t="s">
        <v>41</v>
      </c>
      <c r="F119" s="46"/>
      <c r="G119" s="45" t="s">
        <v>163</v>
      </c>
      <c r="H119" s="46"/>
      <c r="I119" s="45" t="s">
        <v>30</v>
      </c>
      <c r="J119" s="27"/>
      <c r="K119" s="14"/>
      <c r="L119" s="14"/>
      <c r="M119" s="14"/>
    </row>
    <row r="120" customFormat="false" ht="6.5" hidden="false" customHeight="true" outlineLevel="0" collapsed="false">
      <c r="A120" s="26"/>
      <c r="B120" s="123"/>
      <c r="C120" s="123"/>
      <c r="D120" s="123"/>
      <c r="E120" s="129"/>
      <c r="F120" s="27"/>
      <c r="G120" s="76"/>
      <c r="H120" s="28"/>
      <c r="I120" s="81"/>
      <c r="J120" s="27"/>
      <c r="K120" s="14"/>
      <c r="L120" s="14"/>
      <c r="M120" s="14"/>
    </row>
    <row r="121" customFormat="false" ht="34" hidden="false" customHeight="true" outlineLevel="0" collapsed="false">
      <c r="A121" s="26"/>
      <c r="B121" s="123" t="s">
        <v>164</v>
      </c>
      <c r="C121" s="124"/>
      <c r="D121" s="123"/>
      <c r="E121" s="60"/>
      <c r="F121" s="52"/>
      <c r="G121" s="53" t="str">
        <f aca="false">IF(AND(E9="SI",E78&gt;0.01,E78&lt;25),1.8,"")</f>
        <v/>
      </c>
      <c r="H121" s="54"/>
      <c r="I121" s="55" t="str">
        <f aca="false">IF(OR(E121="",G121=""),"~",(IF(E121&gt;G121,("X"),("√"))))</f>
        <v>~</v>
      </c>
      <c r="J121" s="27"/>
      <c r="K121" s="14"/>
      <c r="L121" s="14"/>
      <c r="M121" s="14"/>
    </row>
    <row r="122" customFormat="false" ht="6.5" hidden="false" customHeight="true" outlineLevel="0" collapsed="false">
      <c r="A122" s="26"/>
      <c r="B122" s="26"/>
      <c r="C122" s="26"/>
      <c r="D122" s="26"/>
      <c r="E122" s="125"/>
      <c r="F122" s="27"/>
      <c r="G122" s="126"/>
      <c r="H122" s="28"/>
      <c r="I122" s="26"/>
      <c r="J122" s="27"/>
      <c r="K122" s="14"/>
      <c r="L122" s="14"/>
      <c r="M122" s="14"/>
    </row>
    <row r="123" customFormat="false" ht="34" hidden="false" customHeight="true" outlineLevel="0" collapsed="false">
      <c r="A123" s="26"/>
      <c r="B123" s="123" t="s">
        <v>165</v>
      </c>
      <c r="C123" s="124"/>
      <c r="D123" s="123"/>
      <c r="E123" s="60"/>
      <c r="F123" s="52"/>
      <c r="G123" s="53" t="str">
        <f aca="false">IF(AND(E9="SI",E78&gt;0.01,E78&lt;25),1.8,"")</f>
        <v/>
      </c>
      <c r="H123" s="54"/>
      <c r="I123" s="55" t="str">
        <f aca="false">IF(OR(E123="",G123=""),"~",(IF(E123&gt;G123,("X"),("√"))))</f>
        <v>~</v>
      </c>
      <c r="J123" s="27"/>
      <c r="K123" s="14"/>
      <c r="L123" s="14"/>
      <c r="M123" s="14"/>
    </row>
    <row r="124" customFormat="false" ht="6.5" hidden="false" customHeight="true" outlineLevel="0" collapsed="false">
      <c r="A124" s="26"/>
      <c r="B124" s="26"/>
      <c r="C124" s="26"/>
      <c r="D124" s="26"/>
      <c r="E124" s="125"/>
      <c r="F124" s="27"/>
      <c r="G124" s="126"/>
      <c r="H124" s="28"/>
      <c r="I124" s="26"/>
      <c r="J124" s="27"/>
      <c r="K124" s="14"/>
      <c r="L124" s="14"/>
      <c r="M124" s="14"/>
    </row>
    <row r="125" customFormat="false" ht="34" hidden="false" customHeight="true" outlineLevel="0" collapsed="false">
      <c r="A125" s="26"/>
      <c r="B125" s="123" t="s">
        <v>166</v>
      </c>
      <c r="C125" s="124"/>
      <c r="D125" s="123"/>
      <c r="E125" s="60"/>
      <c r="F125" s="52"/>
      <c r="G125" s="53" t="str">
        <f aca="false">IF(AND(E9="SI",E78&gt;0.01,E78&lt;25),1.8,"")</f>
        <v/>
      </c>
      <c r="H125" s="54"/>
      <c r="I125" s="55" t="str">
        <f aca="false">IF(OR(E125="",G125=""),"~",(IF(E125&gt;G125,("X"),("√"))))</f>
        <v>~</v>
      </c>
      <c r="J125" s="27"/>
      <c r="K125" s="14"/>
      <c r="L125" s="14"/>
      <c r="M125" s="14"/>
    </row>
    <row r="126" customFormat="false" ht="6.5" hidden="false" customHeight="true" outlineLevel="0" collapsed="false">
      <c r="A126" s="26"/>
      <c r="B126" s="26"/>
      <c r="C126" s="26"/>
      <c r="D126" s="26"/>
      <c r="E126" s="125"/>
      <c r="F126" s="27"/>
      <c r="G126" s="126"/>
      <c r="H126" s="28"/>
      <c r="I126" s="26"/>
      <c r="J126" s="27"/>
      <c r="K126" s="14"/>
      <c r="L126" s="14"/>
      <c r="M126" s="14"/>
    </row>
    <row r="127" customFormat="false" ht="34" hidden="false" customHeight="true" outlineLevel="0" collapsed="false">
      <c r="A127" s="26"/>
      <c r="B127" s="123" t="s">
        <v>167</v>
      </c>
      <c r="C127" s="124"/>
      <c r="D127" s="123"/>
      <c r="E127" s="60"/>
      <c r="F127" s="52"/>
      <c r="G127" s="53" t="str">
        <f aca="false">IF(AND(E9="SI",E78&gt;0.01,E78&lt;25),1.8,"")</f>
        <v/>
      </c>
      <c r="H127" s="54"/>
      <c r="I127" s="55" t="str">
        <f aca="false">IF(OR(E127="",G127=""),"~",(IF(E127&gt;G127,("X"),("√"))))</f>
        <v>~</v>
      </c>
      <c r="J127" s="27"/>
      <c r="K127" s="14"/>
      <c r="L127" s="14"/>
      <c r="M127" s="14"/>
    </row>
    <row r="128" customFormat="false" ht="16.5" hidden="false" customHeight="true" outlineLevel="0" collapsed="false">
      <c r="A128" s="26"/>
      <c r="B128" s="123"/>
      <c r="C128" s="123"/>
      <c r="D128" s="123"/>
      <c r="E128" s="129"/>
      <c r="F128" s="27"/>
      <c r="G128" s="76"/>
      <c r="H128" s="28"/>
      <c r="I128" s="81"/>
      <c r="J128" s="27"/>
      <c r="K128" s="14"/>
      <c r="L128" s="14"/>
      <c r="M128" s="14"/>
    </row>
    <row r="129" customFormat="false" ht="16.5" hidden="false" customHeight="true" outlineLevel="0" collapsed="false">
      <c r="A129" s="26"/>
      <c r="B129" s="123"/>
      <c r="C129" s="123"/>
      <c r="D129" s="123"/>
      <c r="E129" s="123"/>
      <c r="F129" s="27"/>
      <c r="G129" s="76"/>
      <c r="H129" s="28"/>
      <c r="I129" s="81"/>
      <c r="J129" s="27"/>
      <c r="K129" s="14"/>
      <c r="L129" s="14"/>
      <c r="M129" s="14"/>
    </row>
    <row r="130" customFormat="false" ht="16.5" hidden="false" customHeight="true" outlineLevel="0" collapsed="false">
      <c r="A130" s="26"/>
      <c r="B130" s="37" t="s">
        <v>207</v>
      </c>
      <c r="C130" s="38"/>
      <c r="D130" s="38"/>
      <c r="E130" s="39"/>
      <c r="F130" s="39"/>
      <c r="G130" s="39"/>
      <c r="H130" s="40"/>
      <c r="I130" s="41"/>
      <c r="J130" s="27"/>
      <c r="K130" s="14"/>
      <c r="L130" s="14"/>
      <c r="M130" s="14"/>
    </row>
    <row r="131" customFormat="false" ht="16.5" hidden="false" customHeight="true" outlineLevel="0" collapsed="false">
      <c r="A131" s="26"/>
      <c r="B131" s="26"/>
      <c r="C131" s="26"/>
      <c r="D131" s="26"/>
      <c r="E131" s="27"/>
      <c r="F131" s="27"/>
      <c r="G131" s="27"/>
      <c r="H131" s="28"/>
      <c r="I131" s="26"/>
      <c r="J131" s="27"/>
      <c r="K131" s="14"/>
      <c r="L131" s="14"/>
      <c r="M131" s="14"/>
    </row>
    <row r="132" customFormat="false" ht="36.65" hidden="false" customHeight="true" outlineLevel="0" collapsed="false">
      <c r="A132" s="26"/>
      <c r="B132" s="66"/>
      <c r="C132" s="48"/>
      <c r="D132" s="66"/>
      <c r="E132" s="45" t="s">
        <v>60</v>
      </c>
      <c r="F132" s="46"/>
      <c r="G132" s="45" t="s">
        <v>57</v>
      </c>
      <c r="H132" s="70"/>
      <c r="I132" s="45" t="s">
        <v>30</v>
      </c>
      <c r="J132" s="27"/>
      <c r="K132" s="14"/>
      <c r="L132" s="14"/>
      <c r="M132" s="14"/>
    </row>
    <row r="133" customFormat="false" ht="8.3" hidden="false" customHeight="true" outlineLevel="0" collapsed="false">
      <c r="A133" s="26"/>
      <c r="B133" s="26"/>
      <c r="C133" s="48"/>
      <c r="D133" s="26"/>
      <c r="E133" s="27"/>
      <c r="F133" s="28"/>
      <c r="G133" s="27"/>
      <c r="H133" s="28"/>
      <c r="I133" s="26"/>
      <c r="J133" s="27"/>
      <c r="K133" s="14"/>
      <c r="L133" s="14"/>
      <c r="M133" s="14"/>
    </row>
    <row r="134" customFormat="false" ht="34.15" hidden="false" customHeight="true" outlineLevel="0" collapsed="false">
      <c r="A134" s="26"/>
      <c r="B134" s="49" t="s">
        <v>62</v>
      </c>
      <c r="C134" s="61"/>
      <c r="D134" s="51"/>
      <c r="E134" s="69"/>
      <c r="F134" s="52"/>
      <c r="G134" s="56" t="str">
        <f aca="false">IF(E10="SI",IF(OR(E12&gt;2000,E13&gt;2500),"SI","NO"),"")</f>
        <v/>
      </c>
      <c r="H134" s="54"/>
      <c r="I134" s="55" t="str">
        <f aca="false">IF(OR(E134="",G134=""),"~",(IF(E134=G134,("√"),("X"))))</f>
        <v>~</v>
      </c>
      <c r="J134" s="27"/>
      <c r="K134" s="14"/>
      <c r="L134" s="14"/>
      <c r="M134" s="14"/>
    </row>
    <row r="135" customFormat="false" ht="16.5" hidden="false" customHeight="true" outlineLevel="0" collapsed="false">
      <c r="A135" s="26"/>
      <c r="B135" s="26"/>
      <c r="C135" s="26"/>
      <c r="D135" s="26"/>
      <c r="E135" s="27"/>
      <c r="F135" s="27"/>
      <c r="G135" s="27"/>
      <c r="H135" s="28"/>
      <c r="I135" s="26"/>
      <c r="J135" s="27"/>
      <c r="K135" s="14"/>
      <c r="L135" s="14"/>
      <c r="M135" s="14"/>
    </row>
    <row r="136" customFormat="false" ht="16.5" hidden="false" customHeight="true" outlineLevel="0" collapsed="false">
      <c r="A136" s="26"/>
      <c r="B136" s="26"/>
      <c r="C136" s="26"/>
      <c r="D136" s="26"/>
      <c r="E136" s="27"/>
      <c r="F136" s="27"/>
      <c r="G136" s="27"/>
      <c r="H136" s="28"/>
      <c r="I136" s="26"/>
      <c r="J136" s="27"/>
      <c r="K136" s="14"/>
      <c r="L136" s="14"/>
      <c r="M136" s="14"/>
    </row>
    <row r="137" customFormat="false" ht="16.5" hidden="false" customHeight="true" outlineLevel="0" collapsed="false">
      <c r="A137" s="26"/>
      <c r="B137" s="37" t="s">
        <v>208</v>
      </c>
      <c r="C137" s="38"/>
      <c r="D137" s="38"/>
      <c r="E137" s="39"/>
      <c r="F137" s="39"/>
      <c r="G137" s="39"/>
      <c r="H137" s="40"/>
      <c r="I137" s="41"/>
      <c r="J137" s="27"/>
      <c r="K137" s="14"/>
      <c r="L137" s="14"/>
      <c r="M137" s="14"/>
    </row>
    <row r="138" customFormat="false" ht="16.5" hidden="false" customHeight="true" outlineLevel="0" collapsed="false">
      <c r="A138" s="26"/>
      <c r="B138" s="26"/>
      <c r="C138" s="26"/>
      <c r="D138" s="26"/>
      <c r="E138" s="27"/>
      <c r="F138" s="27"/>
      <c r="G138" s="27"/>
      <c r="H138" s="28"/>
      <c r="I138" s="26"/>
      <c r="J138" s="27"/>
      <c r="K138" s="14"/>
      <c r="L138" s="14"/>
      <c r="M138" s="14"/>
    </row>
    <row r="139" customFormat="false" ht="36.65" hidden="false" customHeight="true" outlineLevel="0" collapsed="false">
      <c r="A139" s="26"/>
      <c r="B139" s="66"/>
      <c r="C139" s="48"/>
      <c r="D139" s="66"/>
      <c r="E139" s="45" t="s">
        <v>60</v>
      </c>
      <c r="F139" s="46"/>
      <c r="G139" s="45" t="s">
        <v>57</v>
      </c>
      <c r="H139" s="70"/>
      <c r="I139" s="45" t="s">
        <v>30</v>
      </c>
      <c r="J139" s="27"/>
      <c r="K139" s="14"/>
      <c r="L139" s="14"/>
      <c r="M139" s="14"/>
    </row>
    <row r="140" customFormat="false" ht="16.5" hidden="false" customHeight="true" outlineLevel="0" collapsed="false">
      <c r="A140" s="26"/>
      <c r="B140" s="26"/>
      <c r="C140" s="48"/>
      <c r="D140" s="26"/>
      <c r="E140" s="27"/>
      <c r="F140" s="28"/>
      <c r="G140" s="27"/>
      <c r="H140" s="28"/>
      <c r="I140" s="26"/>
      <c r="J140" s="27"/>
      <c r="K140" s="14"/>
      <c r="L140" s="14"/>
      <c r="M140" s="14"/>
    </row>
    <row r="141" customFormat="false" ht="34.15" hidden="false" customHeight="true" outlineLevel="0" collapsed="false">
      <c r="A141" s="26"/>
      <c r="B141" s="49" t="s">
        <v>113</v>
      </c>
      <c r="C141" s="61"/>
      <c r="D141" s="51"/>
      <c r="E141" s="69"/>
      <c r="F141" s="52"/>
      <c r="G141" s="56" t="str">
        <f aca="false">IF(E10="SI","SI","")</f>
        <v/>
      </c>
      <c r="H141" s="54"/>
      <c r="I141" s="55" t="str">
        <f aca="false">IF(OR(E141="",G141=""),"~",(IF(E141=G141,("√"),("X"))))</f>
        <v>~</v>
      </c>
      <c r="J141" s="27"/>
      <c r="K141" s="14"/>
      <c r="L141" s="14"/>
      <c r="M141" s="14"/>
    </row>
    <row r="142" customFormat="false" ht="36.65" hidden="false" customHeight="true" outlineLevel="0" collapsed="false">
      <c r="A142" s="26"/>
      <c r="B142" s="49" t="s">
        <v>98</v>
      </c>
      <c r="C142" s="36"/>
      <c r="D142" s="36"/>
      <c r="E142" s="69"/>
      <c r="F142" s="52"/>
      <c r="G142" s="56" t="str">
        <f aca="false">IF(E10="SI","SI","")</f>
        <v/>
      </c>
      <c r="H142" s="54"/>
      <c r="I142" s="55" t="str">
        <f aca="false">IF(OR(E142="",G142=""),"~",(IF(E142=G142,("√"),("X"))))</f>
        <v>~</v>
      </c>
      <c r="J142" s="27"/>
      <c r="K142" s="14"/>
      <c r="L142" s="14"/>
      <c r="M142" s="14"/>
    </row>
    <row r="143" customFormat="false" ht="16.5" hidden="false" customHeight="true" outlineLevel="0" collapsed="false">
      <c r="A143" s="26"/>
      <c r="B143" s="26"/>
      <c r="C143" s="26"/>
      <c r="D143" s="26"/>
      <c r="E143" s="27"/>
      <c r="F143" s="27"/>
      <c r="G143" s="27"/>
      <c r="H143" s="28"/>
      <c r="I143" s="26"/>
      <c r="J143" s="27"/>
      <c r="K143" s="14"/>
      <c r="L143" s="14"/>
      <c r="M143" s="14"/>
    </row>
    <row r="144" customFormat="false" ht="16.5" hidden="false" customHeight="true" outlineLevel="0" collapsed="false">
      <c r="A144" s="26"/>
      <c r="B144" s="26"/>
      <c r="C144" s="26"/>
      <c r="D144" s="26"/>
      <c r="E144" s="27"/>
      <c r="F144" s="27"/>
      <c r="G144" s="27"/>
      <c r="H144" s="28"/>
      <c r="I144" s="26"/>
      <c r="J144" s="27"/>
      <c r="K144" s="14"/>
      <c r="L144" s="14"/>
      <c r="M144" s="14"/>
    </row>
    <row r="145" customFormat="false" ht="16.5" hidden="false" customHeight="true" outlineLevel="0" collapsed="false">
      <c r="A145" s="26"/>
      <c r="B145" s="37" t="s">
        <v>209</v>
      </c>
      <c r="C145" s="38"/>
      <c r="D145" s="38"/>
      <c r="E145" s="39"/>
      <c r="F145" s="39"/>
      <c r="G145" s="39"/>
      <c r="H145" s="40"/>
      <c r="I145" s="41"/>
      <c r="J145" s="27"/>
      <c r="K145" s="14"/>
      <c r="L145" s="14"/>
      <c r="M145" s="14"/>
    </row>
    <row r="146" customFormat="false" ht="16.5" hidden="false" customHeight="true" outlineLevel="0" collapsed="false">
      <c r="A146" s="26"/>
      <c r="B146" s="26"/>
      <c r="C146" s="26"/>
      <c r="D146" s="26"/>
      <c r="E146" s="27"/>
      <c r="F146" s="28"/>
      <c r="G146" s="27"/>
      <c r="H146" s="28"/>
      <c r="I146" s="26"/>
      <c r="J146" s="27"/>
      <c r="K146" s="14"/>
      <c r="L146" s="14"/>
      <c r="M146" s="14"/>
    </row>
    <row r="147" customFormat="false" ht="36.65" hidden="false" customHeight="true" outlineLevel="0" collapsed="false">
      <c r="A147" s="26"/>
      <c r="B147" s="72"/>
      <c r="C147" s="72"/>
      <c r="D147" s="72"/>
      <c r="E147" s="45" t="s">
        <v>60</v>
      </c>
      <c r="F147" s="46"/>
      <c r="G147" s="45" t="s">
        <v>57</v>
      </c>
      <c r="H147" s="46"/>
      <c r="I147" s="45" t="s">
        <v>30</v>
      </c>
      <c r="J147" s="27"/>
      <c r="K147" s="14"/>
      <c r="L147" s="14"/>
      <c r="M147" s="14"/>
    </row>
    <row r="148" customFormat="false" ht="16.5" hidden="false" customHeight="true" outlineLevel="0" collapsed="false">
      <c r="A148" s="26"/>
      <c r="B148" s="26"/>
      <c r="C148" s="26"/>
      <c r="D148" s="26"/>
      <c r="E148" s="27"/>
      <c r="F148" s="28"/>
      <c r="G148" s="27"/>
      <c r="H148" s="28"/>
      <c r="I148" s="26"/>
      <c r="J148" s="27"/>
      <c r="K148" s="14"/>
      <c r="L148" s="14"/>
      <c r="M148" s="14"/>
    </row>
    <row r="149" customFormat="false" ht="34.15" hidden="false" customHeight="true" outlineLevel="0" collapsed="false">
      <c r="A149" s="26"/>
      <c r="B149" s="49" t="s">
        <v>72</v>
      </c>
      <c r="C149" s="59"/>
      <c r="D149" s="59"/>
      <c r="E149" s="60"/>
      <c r="F149" s="52"/>
      <c r="G149" s="73" t="str">
        <f aca="false">IF(E11="SI",70,"")</f>
        <v/>
      </c>
      <c r="H149" s="54"/>
      <c r="I149" s="55" t="str">
        <f aca="false">IF(OR(E149="",G149=""),"~",(IF(E149&lt;G149,("X"),("√"))))</f>
        <v>~</v>
      </c>
      <c r="J149" s="27"/>
      <c r="K149" s="14"/>
      <c r="L149" s="14"/>
      <c r="M149" s="14"/>
    </row>
    <row r="150" customFormat="false" ht="34.15" hidden="false" customHeight="true" outlineLevel="0" collapsed="false">
      <c r="A150" s="26"/>
      <c r="B150" s="74" t="s">
        <v>73</v>
      </c>
      <c r="C150" s="75"/>
      <c r="D150" s="75"/>
      <c r="E150" s="60"/>
      <c r="F150" s="52"/>
      <c r="G150" s="73" t="str">
        <f aca="false">IF(E11="SI",100,"")</f>
        <v/>
      </c>
      <c r="H150" s="54"/>
      <c r="I150" s="55" t="str">
        <f aca="false">IF(OR(E150="",G150=""),"~",(IF(E150&lt;G150,("X"),("√"))))</f>
        <v>~</v>
      </c>
      <c r="J150" s="27"/>
      <c r="K150" s="14"/>
      <c r="L150" s="14"/>
      <c r="M150" s="14"/>
    </row>
    <row r="151" customFormat="false" ht="16.5" hidden="false" customHeight="true" outlineLevel="0" collapsed="false">
      <c r="A151" s="26"/>
      <c r="B151" s="26"/>
      <c r="C151" s="26"/>
      <c r="D151" s="26"/>
      <c r="E151" s="27"/>
      <c r="F151" s="27"/>
      <c r="G151" s="27"/>
      <c r="H151" s="28"/>
      <c r="I151" s="26"/>
      <c r="J151" s="27"/>
      <c r="K151" s="14"/>
      <c r="L151" s="14"/>
      <c r="M151" s="14"/>
    </row>
    <row r="152" customFormat="false" ht="16.5" hidden="false" customHeight="true" outlineLevel="0" collapsed="false">
      <c r="A152" s="26"/>
      <c r="B152" s="26"/>
      <c r="C152" s="26"/>
      <c r="D152" s="26"/>
      <c r="E152" s="27"/>
      <c r="F152" s="27"/>
      <c r="G152" s="27"/>
      <c r="H152" s="28"/>
      <c r="I152" s="26"/>
      <c r="J152" s="27"/>
      <c r="K152" s="14"/>
      <c r="L152" s="14"/>
      <c r="M152" s="14"/>
    </row>
    <row r="153" customFormat="false" ht="16.5" hidden="false" customHeight="true" outlineLevel="0" collapsed="false">
      <c r="A153" s="26"/>
      <c r="B153" s="37" t="s">
        <v>77</v>
      </c>
      <c r="C153" s="38"/>
      <c r="D153" s="38"/>
      <c r="E153" s="39"/>
      <c r="F153" s="39"/>
      <c r="G153" s="39"/>
      <c r="H153" s="40"/>
      <c r="I153" s="41"/>
      <c r="J153" s="27"/>
      <c r="K153" s="14"/>
      <c r="L153" s="14"/>
      <c r="M153" s="14"/>
    </row>
    <row r="154" customFormat="false" ht="16.5" hidden="false" customHeight="true" outlineLevel="0" collapsed="false">
      <c r="A154" s="26"/>
      <c r="B154" s="77"/>
      <c r="C154" s="77"/>
      <c r="D154" s="77"/>
      <c r="E154" s="78"/>
      <c r="F154" s="77"/>
      <c r="G154" s="79"/>
      <c r="H154" s="79"/>
      <c r="I154" s="76"/>
      <c r="J154" s="27"/>
      <c r="K154" s="14"/>
      <c r="L154" s="14"/>
      <c r="M154" s="14"/>
    </row>
    <row r="155" customFormat="false" ht="16.5" hidden="false" customHeight="true" outlineLevel="0" collapsed="false">
      <c r="A155" s="26"/>
      <c r="B155" s="77"/>
      <c r="C155" s="77"/>
      <c r="D155" s="77"/>
      <c r="E155" s="78"/>
      <c r="F155" s="77"/>
      <c r="G155" s="79"/>
      <c r="H155" s="79"/>
      <c r="I155" s="76"/>
      <c r="J155" s="27"/>
      <c r="K155" s="14"/>
      <c r="L155" s="14"/>
      <c r="M155" s="14"/>
    </row>
    <row r="156" customFormat="false" ht="34.15" hidden="false" customHeight="true" outlineLevel="0" collapsed="false">
      <c r="A156" s="26"/>
      <c r="B156" s="78" t="s">
        <v>78</v>
      </c>
      <c r="C156" s="78"/>
      <c r="D156" s="78"/>
      <c r="E156" s="135" t="n">
        <f aca="false">COUNTIF($I$19:$I$150,("√"))</f>
        <v>0</v>
      </c>
      <c r="F156" s="78"/>
      <c r="G156" s="81" t="s">
        <v>79</v>
      </c>
      <c r="H156" s="79"/>
      <c r="I156" s="76"/>
      <c r="J156" s="27"/>
      <c r="K156" s="14"/>
      <c r="L156" s="14"/>
      <c r="M156" s="14"/>
    </row>
    <row r="157" customFormat="false" ht="8.3" hidden="false" customHeight="true" outlineLevel="0" collapsed="false">
      <c r="A157" s="26"/>
      <c r="B157" s="26"/>
      <c r="C157" s="26"/>
      <c r="D157" s="26"/>
      <c r="E157" s="27"/>
      <c r="F157" s="28"/>
      <c r="G157" s="76"/>
      <c r="H157" s="76"/>
      <c r="I157" s="76"/>
      <c r="J157" s="27"/>
      <c r="K157" s="14"/>
      <c r="L157" s="14"/>
      <c r="M157" s="14"/>
    </row>
    <row r="158" customFormat="false" ht="34.15" hidden="false" customHeight="true" outlineLevel="0" collapsed="false">
      <c r="A158" s="26"/>
      <c r="B158" s="78" t="s">
        <v>80</v>
      </c>
      <c r="C158" s="78"/>
      <c r="D158" s="78"/>
      <c r="E158" s="136" t="n">
        <f aca="false">COUNTIF($I$19:$I$150,("X"))</f>
        <v>0</v>
      </c>
      <c r="F158" s="78"/>
      <c r="G158" s="81" t="s">
        <v>81</v>
      </c>
      <c r="H158" s="79"/>
      <c r="I158" s="76"/>
      <c r="J158" s="27"/>
      <c r="K158" s="14"/>
      <c r="L158" s="14"/>
      <c r="M158" s="14"/>
    </row>
    <row r="159" customFormat="false" ht="16.5" hidden="false" customHeight="true" outlineLevel="0" collapsed="false">
      <c r="A159" s="26"/>
      <c r="B159" s="77"/>
      <c r="C159" s="77"/>
      <c r="D159" s="77"/>
      <c r="E159" s="78"/>
      <c r="F159" s="77"/>
      <c r="G159" s="79"/>
      <c r="H159" s="79"/>
      <c r="I159" s="76"/>
      <c r="J159" s="27"/>
      <c r="K159" s="14"/>
      <c r="L159" s="14"/>
      <c r="M159" s="14"/>
    </row>
    <row r="160" customFormat="false" ht="34.15" hidden="false" customHeight="true" outlineLevel="0" collapsed="false">
      <c r="A160" s="26"/>
      <c r="B160" s="83" t="str">
        <f aca="false">IF(C70="Proyecto de ejecución","Gauzatze-proiektua idazti duen eskumeneko pertsonaren izena",IF(C70="Proyecto de fin de obra","Obra amaierako proiektua idatzi duen eskumenako pertsonaren izena","Proiektua idatzi duen pertsona *(OHARRA: C8 gelaxkan adierazi proiektu mota)"))</f>
        <v>Proiektua idatzi duen pertsona *(OHARRA: C8 gelaxkan adierazi proiektu mota)</v>
      </c>
      <c r="C160" s="84"/>
      <c r="D160" s="84"/>
      <c r="E160" s="85"/>
      <c r="F160" s="85"/>
      <c r="G160" s="85"/>
      <c r="H160" s="85"/>
      <c r="I160" s="85"/>
      <c r="J160" s="27"/>
      <c r="K160" s="14"/>
      <c r="L160" s="14"/>
      <c r="M160" s="14"/>
    </row>
    <row r="161" customFormat="false" ht="8.3" hidden="false" customHeight="true" outlineLevel="0" collapsed="false">
      <c r="A161" s="26"/>
      <c r="B161" s="77"/>
      <c r="C161" s="77"/>
      <c r="D161" s="77"/>
      <c r="E161" s="78"/>
      <c r="F161" s="78"/>
      <c r="G161" s="78"/>
      <c r="H161" s="77"/>
      <c r="I161" s="26"/>
      <c r="J161" s="27"/>
      <c r="K161" s="14"/>
      <c r="L161" s="14"/>
      <c r="M161" s="14"/>
    </row>
    <row r="162" customFormat="false" ht="35.25" hidden="false" customHeight="true" outlineLevel="0" collapsed="false">
      <c r="A162" s="26"/>
      <c r="B162" s="83" t="s">
        <v>82</v>
      </c>
      <c r="C162" s="84"/>
      <c r="D162" s="84"/>
      <c r="E162" s="134"/>
      <c r="F162" s="134"/>
      <c r="G162" s="134"/>
      <c r="H162" s="79"/>
      <c r="I162" s="76"/>
      <c r="J162" s="27"/>
      <c r="K162" s="14"/>
      <c r="L162" s="14"/>
      <c r="M162" s="14"/>
    </row>
    <row r="163" customFormat="false" ht="5.1" hidden="false" customHeight="true" outlineLevel="0" collapsed="false">
      <c r="A163" s="26"/>
      <c r="B163" s="77"/>
      <c r="C163" s="77"/>
      <c r="D163" s="77"/>
      <c r="E163" s="78"/>
      <c r="F163" s="77"/>
      <c r="G163" s="79"/>
      <c r="H163" s="79"/>
      <c r="I163" s="76"/>
      <c r="J163" s="27"/>
      <c r="K163" s="14"/>
      <c r="L163" s="14"/>
      <c r="M163" s="14"/>
    </row>
    <row r="164" customFormat="false" ht="35.25" hidden="false" customHeight="true" outlineLevel="0" collapsed="false">
      <c r="A164" s="26"/>
      <c r="B164" s="83" t="s">
        <v>83</v>
      </c>
      <c r="C164" s="84"/>
      <c r="D164" s="84"/>
      <c r="E164" s="134"/>
      <c r="F164" s="134"/>
      <c r="G164" s="134"/>
      <c r="H164" s="79"/>
      <c r="I164" s="76"/>
      <c r="J164" s="27"/>
      <c r="K164" s="14"/>
      <c r="L164" s="14"/>
      <c r="M164" s="14"/>
    </row>
    <row r="165" customFormat="false" ht="5.1" hidden="false" customHeight="true" outlineLevel="0" collapsed="false">
      <c r="A165" s="26"/>
      <c r="B165" s="123"/>
      <c r="C165" s="123"/>
      <c r="D165" s="123"/>
      <c r="E165" s="129"/>
      <c r="F165" s="27"/>
      <c r="G165" s="76"/>
      <c r="H165" s="28"/>
      <c r="I165" s="81"/>
      <c r="J165" s="27"/>
      <c r="K165" s="14"/>
      <c r="L165" s="14"/>
      <c r="M165" s="14"/>
    </row>
    <row r="166" customFormat="false" ht="14.15" hidden="false" customHeight="true" outlineLevel="0" collapsed="false">
      <c r="A166" s="26"/>
      <c r="B166" s="26"/>
      <c r="C166" s="26"/>
      <c r="D166" s="26"/>
      <c r="E166" s="26"/>
      <c r="F166" s="27"/>
      <c r="G166" s="27"/>
      <c r="H166" s="28"/>
      <c r="I166" s="26"/>
      <c r="J166" s="27"/>
      <c r="K166" s="14"/>
      <c r="L166" s="14"/>
      <c r="M166" s="14"/>
    </row>
    <row r="167" customFormat="false" ht="5.1" hidden="false" customHeight="true" outlineLevel="0" collapsed="false">
      <c r="A167" s="26"/>
      <c r="B167" s="72"/>
      <c r="C167" s="72"/>
      <c r="D167" s="72"/>
      <c r="E167" s="46"/>
      <c r="F167" s="46"/>
      <c r="G167" s="46"/>
      <c r="H167" s="46"/>
      <c r="I167" s="46"/>
      <c r="J167" s="27"/>
      <c r="K167" s="14"/>
      <c r="L167" s="14"/>
      <c r="M167" s="14"/>
    </row>
    <row r="168" customFormat="false" ht="13.8" hidden="false" customHeight="false" outlineLevel="0" collapsed="false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14"/>
      <c r="L168" s="14"/>
      <c r="M168" s="14"/>
    </row>
    <row r="169" customFormat="false" ht="13.8" hidden="false" customHeight="false" outlineLevel="0" collapsed="false">
      <c r="A169" s="26"/>
      <c r="B169" s="26"/>
      <c r="C169" s="26"/>
      <c r="D169" s="26"/>
      <c r="E169" s="26"/>
      <c r="F169" s="26"/>
      <c r="G169" s="26"/>
      <c r="H169" s="26"/>
      <c r="I169" s="26"/>
      <c r="J169" s="26"/>
    </row>
    <row r="170" customFormat="false" ht="15" hidden="false" customHeight="false" outlineLevel="0" collapsed="false">
      <c r="A170" s="26"/>
      <c r="B170" s="86" t="s">
        <v>84</v>
      </c>
      <c r="C170" s="87"/>
      <c r="D170" s="87"/>
      <c r="E170" s="88"/>
      <c r="F170" s="88"/>
      <c r="G170" s="88"/>
      <c r="H170" s="89"/>
      <c r="I170" s="90"/>
      <c r="J170" s="26"/>
    </row>
    <row r="171" customFormat="false" ht="13.8" hidden="false" customHeight="false" outlineLevel="0" collapsed="false">
      <c r="A171" s="26"/>
      <c r="B171" s="91"/>
      <c r="C171" s="91"/>
      <c r="D171" s="91"/>
      <c r="E171" s="91"/>
      <c r="F171" s="91"/>
      <c r="G171" s="91"/>
      <c r="H171" s="91"/>
      <c r="I171" s="91"/>
      <c r="J171" s="26"/>
    </row>
    <row r="172" customFormat="false" ht="13.8" hidden="false" customHeight="true" outlineLevel="0" collapsed="false">
      <c r="A172" s="26"/>
      <c r="B172" s="92" t="s">
        <v>85</v>
      </c>
      <c r="C172" s="92"/>
      <c r="D172" s="92"/>
      <c r="E172" s="92"/>
      <c r="F172" s="92"/>
      <c r="G172" s="92"/>
      <c r="H172" s="92"/>
      <c r="I172" s="92"/>
      <c r="J172" s="26"/>
    </row>
    <row r="173" customFormat="false" ht="13.8" hidden="false" customHeight="false" outlineLevel="0" collapsed="false">
      <c r="A173" s="26"/>
      <c r="B173" s="92"/>
      <c r="C173" s="92"/>
      <c r="D173" s="92"/>
      <c r="E173" s="92"/>
      <c r="F173" s="92"/>
      <c r="G173" s="92"/>
      <c r="H173" s="92"/>
      <c r="I173" s="92"/>
      <c r="J173" s="26"/>
    </row>
    <row r="174" customFormat="false" ht="13.8" hidden="false" customHeight="false" outlineLevel="0" collapsed="false">
      <c r="A174" s="26"/>
      <c r="B174" s="92"/>
      <c r="C174" s="92"/>
      <c r="D174" s="92"/>
      <c r="E174" s="92"/>
      <c r="F174" s="92"/>
      <c r="G174" s="92"/>
      <c r="H174" s="92"/>
      <c r="I174" s="92"/>
      <c r="J174" s="26"/>
    </row>
    <row r="175" customFormat="false" ht="13.8" hidden="false" customHeight="false" outlineLevel="0" collapsed="false">
      <c r="A175" s="26"/>
      <c r="B175" s="92"/>
      <c r="C175" s="92"/>
      <c r="D175" s="92"/>
      <c r="E175" s="92"/>
      <c r="F175" s="92"/>
      <c r="G175" s="92"/>
      <c r="H175" s="92"/>
      <c r="I175" s="92"/>
      <c r="J175" s="26"/>
    </row>
    <row r="176" customFormat="false" ht="13.8" hidden="false" customHeight="false" outlineLevel="0" collapsed="false">
      <c r="A176" s="26"/>
      <c r="B176" s="92"/>
      <c r="C176" s="92"/>
      <c r="D176" s="92"/>
      <c r="E176" s="92"/>
      <c r="F176" s="92"/>
      <c r="G176" s="92"/>
      <c r="H176" s="92"/>
      <c r="I176" s="92"/>
      <c r="J176" s="26"/>
    </row>
    <row r="177" customFormat="false" ht="13.8" hidden="false" customHeight="false" outlineLevel="0" collapsed="false">
      <c r="A177" s="26"/>
      <c r="B177" s="92"/>
      <c r="C177" s="92"/>
      <c r="D177" s="92"/>
      <c r="E177" s="92"/>
      <c r="F177" s="92"/>
      <c r="G177" s="92"/>
      <c r="H177" s="92"/>
      <c r="I177" s="92"/>
      <c r="J177" s="26"/>
    </row>
    <row r="178" customFormat="false" ht="13.8" hidden="false" customHeight="false" outlineLevel="0" collapsed="false">
      <c r="A178" s="26"/>
      <c r="B178" s="92"/>
      <c r="C178" s="92"/>
      <c r="D178" s="92"/>
      <c r="E178" s="92"/>
      <c r="F178" s="92"/>
      <c r="G178" s="92"/>
      <c r="H178" s="92"/>
      <c r="I178" s="92"/>
      <c r="J178" s="26"/>
    </row>
    <row r="179" customFormat="false" ht="13.8" hidden="false" customHeight="false" outlineLevel="0" collapsed="false">
      <c r="A179" s="26"/>
      <c r="B179" s="92"/>
      <c r="C179" s="92"/>
      <c r="D179" s="92"/>
      <c r="E179" s="92"/>
      <c r="F179" s="92"/>
      <c r="G179" s="92"/>
      <c r="H179" s="92"/>
      <c r="I179" s="92"/>
      <c r="J179" s="26"/>
    </row>
    <row r="180" customFormat="false" ht="13.8" hidden="false" customHeight="false" outlineLevel="0" collapsed="false">
      <c r="A180" s="26"/>
      <c r="B180" s="92"/>
      <c r="C180" s="92"/>
      <c r="D180" s="92"/>
      <c r="E180" s="92"/>
      <c r="F180" s="92"/>
      <c r="G180" s="92"/>
      <c r="H180" s="92"/>
      <c r="I180" s="92"/>
      <c r="J180" s="26"/>
    </row>
    <row r="181" customFormat="false" ht="13.8" hidden="false" customHeight="false" outlineLevel="0" collapsed="false">
      <c r="A181" s="26"/>
      <c r="B181" s="92"/>
      <c r="C181" s="92"/>
      <c r="D181" s="92"/>
      <c r="E181" s="92"/>
      <c r="F181" s="92"/>
      <c r="G181" s="92"/>
      <c r="H181" s="92"/>
      <c r="I181" s="92"/>
      <c r="J181" s="26"/>
    </row>
    <row r="182" customFormat="false" ht="13.8" hidden="false" customHeight="false" outlineLevel="0" collapsed="false">
      <c r="A182" s="26"/>
      <c r="B182" s="92"/>
      <c r="C182" s="92"/>
      <c r="D182" s="92"/>
      <c r="E182" s="92"/>
      <c r="F182" s="92"/>
      <c r="G182" s="92"/>
      <c r="H182" s="92"/>
      <c r="I182" s="92"/>
      <c r="J182" s="26"/>
    </row>
    <row r="183" customFormat="false" ht="13.8" hidden="false" customHeight="false" outlineLevel="0" collapsed="false">
      <c r="A183" s="26"/>
      <c r="B183" s="92"/>
      <c r="C183" s="92"/>
      <c r="D183" s="92"/>
      <c r="E183" s="92"/>
      <c r="F183" s="92"/>
      <c r="G183" s="92"/>
      <c r="H183" s="92"/>
      <c r="I183" s="92"/>
      <c r="J183" s="26"/>
    </row>
    <row r="184" customFormat="false" ht="13.8" hidden="false" customHeight="false" outlineLevel="0" collapsed="false">
      <c r="A184" s="26"/>
      <c r="B184" s="92"/>
      <c r="C184" s="92"/>
      <c r="D184" s="92"/>
      <c r="E184" s="92"/>
      <c r="F184" s="92"/>
      <c r="G184" s="92"/>
      <c r="H184" s="92"/>
      <c r="I184" s="92"/>
      <c r="J184" s="26"/>
    </row>
    <row r="185" customFormat="false" ht="13.8" hidden="false" customHeight="false" outlineLevel="0" collapsed="false">
      <c r="A185" s="26"/>
      <c r="B185" s="92"/>
      <c r="C185" s="92"/>
      <c r="D185" s="92"/>
      <c r="E185" s="92"/>
      <c r="F185" s="92"/>
      <c r="G185" s="92"/>
      <c r="H185" s="92"/>
      <c r="I185" s="92"/>
      <c r="J185" s="26"/>
    </row>
    <row r="186" customFormat="false" ht="13.8" hidden="false" customHeight="false" outlineLevel="0" collapsed="false">
      <c r="A186" s="26"/>
      <c r="B186" s="92"/>
      <c r="C186" s="92"/>
      <c r="D186" s="92"/>
      <c r="E186" s="92"/>
      <c r="F186" s="92"/>
      <c r="G186" s="92"/>
      <c r="H186" s="92"/>
      <c r="I186" s="92"/>
      <c r="J186" s="26"/>
    </row>
    <row r="187" customFormat="false" ht="13.8" hidden="false" customHeight="false" outlineLevel="0" collapsed="false">
      <c r="A187" s="26"/>
      <c r="B187" s="26"/>
      <c r="C187" s="26"/>
      <c r="D187" s="26"/>
      <c r="E187" s="26"/>
      <c r="F187" s="26"/>
      <c r="G187" s="26"/>
      <c r="H187" s="26"/>
      <c r="I187" s="26"/>
      <c r="J187" s="26"/>
    </row>
  </sheetData>
  <sheetProtection sheet="true" password="d294" objects="true" scenarios="true"/>
  <mergeCells count="8">
    <mergeCell ref="C7:I7"/>
    <mergeCell ref="C8:I8"/>
    <mergeCell ref="G24:I24"/>
    <mergeCell ref="G26:I26"/>
    <mergeCell ref="E160:I160"/>
    <mergeCell ref="E162:G162"/>
    <mergeCell ref="E164:G164"/>
    <mergeCell ref="B172:I186"/>
  </mergeCells>
  <conditionalFormatting sqref="I165 I128:I129 I81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8">
    <cfRule type="cellIs" priority="5" operator="equal" aboveAverage="0" equalAverage="0" bottom="0" percent="0" rank="0" text="" dxfId="0">
      <formula>"~"</formula>
    </cfRule>
    <cfRule type="cellIs" priority="6" operator="equal" aboveAverage="0" equalAverage="0" bottom="0" percent="0" rank="0" text="" dxfId="0">
      <formula>"√"</formula>
    </cfRule>
    <cfRule type="cellIs" priority="7" operator="equal" aboveAverage="0" equalAverage="0" bottom="0" percent="0" rank="0" text="" dxfId="0">
      <formula>"X"</formula>
    </cfRule>
  </conditionalFormatting>
  <conditionalFormatting sqref="I61">
    <cfRule type="cellIs" priority="8" operator="equal" aboveAverage="0" equalAverage="0" bottom="0" percent="0" rank="0" text="" dxfId="0">
      <formula>"~"</formula>
    </cfRule>
    <cfRule type="cellIs" priority="9" operator="equal" aboveAverage="0" equalAverage="0" bottom="0" percent="0" rank="0" text="" dxfId="0">
      <formula>"√"</formula>
    </cfRule>
    <cfRule type="cellIs" priority="10" operator="equal" aboveAverage="0" equalAverage="0" bottom="0" percent="0" rank="0" text="" dxfId="0">
      <formula>"X"</formula>
    </cfRule>
  </conditionalFormatting>
  <conditionalFormatting sqref="I145">
    <cfRule type="cellIs" priority="11" operator="equal" aboveAverage="0" equalAverage="0" bottom="0" percent="0" rank="0" text="" dxfId="0">
      <formula>"~"</formula>
    </cfRule>
    <cfRule type="cellIs" priority="12" operator="equal" aboveAverage="0" equalAverage="0" bottom="0" percent="0" rank="0" text="" dxfId="0">
      <formula>"√"</formula>
    </cfRule>
    <cfRule type="cellIs" priority="13" operator="equal" aboveAverage="0" equalAverage="0" bottom="0" percent="0" rank="0" text="" dxfId="0">
      <formula>"X"</formula>
    </cfRule>
  </conditionalFormatting>
  <conditionalFormatting sqref="I145">
    <cfRule type="cellIs" priority="14" operator="equal" aboveAverage="0" equalAverage="0" bottom="0" percent="0" rank="0" text="" dxfId="0">
      <formula>"~"</formula>
    </cfRule>
    <cfRule type="cellIs" priority="15" operator="equal" aboveAverage="0" equalAverage="0" bottom="0" percent="0" rank="0" text="" dxfId="0">
      <formula>"√"</formula>
    </cfRule>
    <cfRule type="cellIs" priority="16" operator="equal" aboveAverage="0" equalAverage="0" bottom="0" percent="0" rank="0" text="" dxfId="0">
      <formula>"X"</formula>
    </cfRule>
  </conditionalFormatting>
  <conditionalFormatting sqref="I145">
    <cfRule type="cellIs" priority="17" operator="equal" aboveAverage="0" equalAverage="0" bottom="0" percent="0" rank="0" text="" dxfId="0">
      <formula>"~"</formula>
    </cfRule>
    <cfRule type="cellIs" priority="18" operator="equal" aboveAverage="0" equalAverage="0" bottom="0" percent="0" rank="0" text="" dxfId="0">
      <formula>"√"</formula>
    </cfRule>
    <cfRule type="cellIs" priority="19" operator="equal" aboveAverage="0" equalAverage="0" bottom="0" percent="0" rank="0" text="" dxfId="0">
      <formula>"X"</formula>
    </cfRule>
  </conditionalFormatting>
  <conditionalFormatting sqref="I145">
    <cfRule type="cellIs" priority="20" operator="equal" aboveAverage="0" equalAverage="0" bottom="0" percent="0" rank="0" text="" dxfId="0">
      <formula>"~"</formula>
    </cfRule>
    <cfRule type="cellIs" priority="21" operator="equal" aboveAverage="0" equalAverage="0" bottom="0" percent="0" rank="0" text="" dxfId="0">
      <formula>"√"</formula>
    </cfRule>
    <cfRule type="cellIs" priority="22" operator="equal" aboveAverage="0" equalAverage="0" bottom="0" percent="0" rank="0" text="" dxfId="0">
      <formula>"X"</formula>
    </cfRule>
  </conditionalFormatting>
  <conditionalFormatting sqref="I145">
    <cfRule type="cellIs" priority="23" operator="equal" aboveAverage="0" equalAverage="0" bottom="0" percent="0" rank="0" text="" dxfId="0">
      <formula>"~"</formula>
    </cfRule>
    <cfRule type="cellIs" priority="24" operator="equal" aboveAverage="0" equalAverage="0" bottom="0" percent="0" rank="0" text="" dxfId="0">
      <formula>"√"</formula>
    </cfRule>
    <cfRule type="cellIs" priority="25" operator="equal" aboveAverage="0" equalAverage="0" bottom="0" percent="0" rank="0" text="" dxfId="0">
      <formula>"X"</formula>
    </cfRule>
  </conditionalFormatting>
  <conditionalFormatting sqref="I145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I145">
    <cfRule type="cellIs" priority="29" operator="equal" aboveAverage="0" equalAverage="0" bottom="0" percent="0" rank="0" text="" dxfId="0">
      <formula>"~"</formula>
    </cfRule>
    <cfRule type="cellIs" priority="30" operator="equal" aboveAverage="0" equalAverage="0" bottom="0" percent="0" rank="0" text="" dxfId="0">
      <formula>"√"</formula>
    </cfRule>
    <cfRule type="cellIs" priority="31" operator="equal" aboveAverage="0" equalAverage="0" bottom="0" percent="0" rank="0" text="" dxfId="0">
      <formula>"X"</formula>
    </cfRule>
  </conditionalFormatting>
  <conditionalFormatting sqref="I145">
    <cfRule type="cellIs" priority="32" operator="equal" aboveAverage="0" equalAverage="0" bottom="0" percent="0" rank="0" text="" dxfId="0">
      <formula>"~"</formula>
    </cfRule>
    <cfRule type="cellIs" priority="33" operator="equal" aboveAverage="0" equalAverage="0" bottom="0" percent="0" rank="0" text="" dxfId="0">
      <formula>"√"</formula>
    </cfRule>
    <cfRule type="cellIs" priority="34" operator="equal" aboveAverage="0" equalAverage="0" bottom="0" percent="0" rank="0" text="" dxfId="0">
      <formula>"X"</formula>
    </cfRule>
  </conditionalFormatting>
  <conditionalFormatting sqref="I145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conditionalFormatting sqref="G156">
    <cfRule type="cellIs" priority="38" operator="equal" aboveAverage="0" equalAverage="0" bottom="0" percent="0" rank="0" text="" dxfId="0">
      <formula>"~"</formula>
    </cfRule>
    <cfRule type="cellIs" priority="39" operator="equal" aboveAverage="0" equalAverage="0" bottom="0" percent="0" rank="0" text="" dxfId="0">
      <formula>"√"</formula>
    </cfRule>
    <cfRule type="cellIs" priority="40" operator="equal" aboveAverage="0" equalAverage="0" bottom="0" percent="0" rank="0" text="" dxfId="0">
      <formula>"X"</formula>
    </cfRule>
  </conditionalFormatting>
  <conditionalFormatting sqref="G158">
    <cfRule type="cellIs" priority="41" operator="equal" aboveAverage="0" equalAverage="0" bottom="0" percent="0" rank="0" text="" dxfId="0">
      <formula>"~"</formula>
    </cfRule>
    <cfRule type="cellIs" priority="42" operator="equal" aboveAverage="0" equalAverage="0" bottom="0" percent="0" rank="0" text="" dxfId="0">
      <formula>"√"</formula>
    </cfRule>
    <cfRule type="cellIs" priority="43" operator="equal" aboveAverage="0" equalAverage="0" bottom="0" percent="0" rank="0" text="" dxfId="0">
      <formula>"X"</formula>
    </cfRule>
  </conditionalFormatting>
  <conditionalFormatting sqref="I7">
    <cfRule type="cellIs" priority="44" operator="equal" aboveAverage="0" equalAverage="0" bottom="0" percent="0" rank="0" text="" dxfId="0">
      <formula>"~"</formula>
    </cfRule>
    <cfRule type="cellIs" priority="45" operator="equal" aboveAverage="0" equalAverage="0" bottom="0" percent="0" rank="0" text="" dxfId="0">
      <formula>"√"</formula>
    </cfRule>
    <cfRule type="cellIs" priority="46" operator="equal" aboveAverage="0" equalAverage="0" bottom="0" percent="0" rank="0" text="" dxfId="0">
      <formula>"X"</formula>
    </cfRule>
  </conditionalFormatting>
  <conditionalFormatting sqref="I20">
    <cfRule type="cellIs" priority="47" operator="equal" aboveAverage="0" equalAverage="0" bottom="0" percent="0" rank="0" text="" dxfId="0">
      <formula>"~"</formula>
    </cfRule>
    <cfRule type="cellIs" priority="48" operator="equal" aboveAverage="0" equalAverage="0" bottom="0" percent="0" rank="0" text="" dxfId="0">
      <formula>"√"</formula>
    </cfRule>
    <cfRule type="cellIs" priority="49" operator="equal" aboveAverage="0" equalAverage="0" bottom="0" percent="0" rank="0" text="" dxfId="0">
      <formula>"X"</formula>
    </cfRule>
  </conditionalFormatting>
  <conditionalFormatting sqref="G20">
    <cfRule type="containsErrors" priority="50" aboveAverage="0" equalAverage="0" bottom="0" percent="0" rank="0" text="" dxfId="0">
      <formula>ISERROR(G20)</formula>
    </cfRule>
  </conditionalFormatting>
  <conditionalFormatting sqref="I64">
    <cfRule type="cellIs" priority="51" operator="equal" aboveAverage="0" equalAverage="0" bottom="0" percent="0" rank="0" text="" dxfId="0">
      <formula>"~"</formula>
    </cfRule>
    <cfRule type="cellIs" priority="52" operator="equal" aboveAverage="0" equalAverage="0" bottom="0" percent="0" rank="0" text="" dxfId="0">
      <formula>"√"</formula>
    </cfRule>
    <cfRule type="cellIs" priority="53" operator="equal" aboveAverage="0" equalAverage="0" bottom="0" percent="0" rank="0" text="" dxfId="0">
      <formula>"X"</formula>
    </cfRule>
  </conditionalFormatting>
  <conditionalFormatting sqref="I78">
    <cfRule type="cellIs" priority="54" operator="equal" aboveAverage="0" equalAverage="0" bottom="0" percent="0" rank="0" text="" dxfId="0">
      <formula>"~"</formula>
    </cfRule>
    <cfRule type="cellIs" priority="55" operator="equal" aboveAverage="0" equalAverage="0" bottom="0" percent="0" rank="0" text="" dxfId="0">
      <formula>"√"</formula>
    </cfRule>
    <cfRule type="cellIs" priority="56" operator="equal" aboveAverage="0" equalAverage="0" bottom="0" percent="0" rank="0" text="" dxfId="0">
      <formula>"X"</formula>
    </cfRule>
  </conditionalFormatting>
  <conditionalFormatting sqref="I81">
    <cfRule type="cellIs" priority="57" operator="equal" aboveAverage="0" equalAverage="0" bottom="0" percent="0" rank="0" text="" dxfId="0">
      <formula>"~"</formula>
    </cfRule>
    <cfRule type="cellIs" priority="58" operator="equal" aboveAverage="0" equalAverage="0" bottom="0" percent="0" rank="0" text="" dxfId="0">
      <formula>"√"</formula>
    </cfRule>
    <cfRule type="cellIs" priority="59" operator="equal" aboveAverage="0" equalAverage="0" bottom="0" percent="0" rank="0" text="" dxfId="0">
      <formula>"X"</formula>
    </cfRule>
  </conditionalFormatting>
  <conditionalFormatting sqref="G134">
    <cfRule type="containsErrors" priority="60" aboveAverage="0" equalAverage="0" bottom="0" percent="0" rank="0" text="" dxfId="0">
      <formula>ISERROR(G134)</formula>
    </cfRule>
  </conditionalFormatting>
  <conditionalFormatting sqref="I134">
    <cfRule type="cellIs" priority="61" operator="equal" aboveAverage="0" equalAverage="0" bottom="0" percent="0" rank="0" text="" dxfId="0">
      <formula>"~"</formula>
    </cfRule>
    <cfRule type="cellIs" priority="62" operator="equal" aboveAverage="0" equalAverage="0" bottom="0" percent="0" rank="0" text="" dxfId="0">
      <formula>"√"</formula>
    </cfRule>
    <cfRule type="cellIs" priority="63" operator="equal" aboveAverage="0" equalAverage="0" bottom="0" percent="0" rank="0" text="" dxfId="0">
      <formula>"X"</formula>
    </cfRule>
  </conditionalFormatting>
  <conditionalFormatting sqref="G141">
    <cfRule type="containsErrors" priority="64" aboveAverage="0" equalAverage="0" bottom="0" percent="0" rank="0" text="" dxfId="0">
      <formula>ISERROR(G141)</formula>
    </cfRule>
  </conditionalFormatting>
  <conditionalFormatting sqref="G142">
    <cfRule type="containsErrors" priority="65" aboveAverage="0" equalAverage="0" bottom="0" percent="0" rank="0" text="" dxfId="0">
      <formula>ISERROR(G142)</formula>
    </cfRule>
  </conditionalFormatting>
  <conditionalFormatting sqref="I141">
    <cfRule type="cellIs" priority="66" operator="equal" aboveAverage="0" equalAverage="0" bottom="0" percent="0" rank="0" text="" dxfId="0">
      <formula>"~"</formula>
    </cfRule>
    <cfRule type="cellIs" priority="67" operator="equal" aboveAverage="0" equalAverage="0" bottom="0" percent="0" rank="0" text="" dxfId="0">
      <formula>"√"</formula>
    </cfRule>
    <cfRule type="cellIs" priority="68" operator="equal" aboveAverage="0" equalAverage="0" bottom="0" percent="0" rank="0" text="" dxfId="0">
      <formula>"X"</formula>
    </cfRule>
  </conditionalFormatting>
  <conditionalFormatting sqref="I142">
    <cfRule type="cellIs" priority="69" operator="equal" aboveAverage="0" equalAverage="0" bottom="0" percent="0" rank="0" text="" dxfId="0">
      <formula>"~"</formula>
    </cfRule>
    <cfRule type="cellIs" priority="70" operator="equal" aboveAverage="0" equalAverage="0" bottom="0" percent="0" rank="0" text="" dxfId="0">
      <formula>"√"</formula>
    </cfRule>
    <cfRule type="cellIs" priority="71" operator="equal" aboveAverage="0" equalAverage="0" bottom="0" percent="0" rank="0" text="" dxfId="0">
      <formula>"X"</formula>
    </cfRule>
  </conditionalFormatting>
  <conditionalFormatting sqref="I149">
    <cfRule type="cellIs" priority="72" operator="equal" aboveAverage="0" equalAverage="0" bottom="0" percent="0" rank="0" text="" dxfId="0">
      <formula>"~"</formula>
    </cfRule>
    <cfRule type="cellIs" priority="73" operator="equal" aboveAverage="0" equalAverage="0" bottom="0" percent="0" rank="0" text="" dxfId="0">
      <formula>"√"</formula>
    </cfRule>
    <cfRule type="cellIs" priority="74" operator="equal" aboveAverage="0" equalAverage="0" bottom="0" percent="0" rank="0" text="" dxfId="0">
      <formula>"X"</formula>
    </cfRule>
  </conditionalFormatting>
  <conditionalFormatting sqref="I150">
    <cfRule type="cellIs" priority="75" operator="equal" aboveAverage="0" equalAverage="0" bottom="0" percent="0" rank="0" text="" dxfId="0">
      <formula>"~"</formula>
    </cfRule>
    <cfRule type="cellIs" priority="76" operator="equal" aboveAverage="0" equalAverage="0" bottom="0" percent="0" rank="0" text="" dxfId="0">
      <formula>"√"</formula>
    </cfRule>
    <cfRule type="cellIs" priority="77" operator="equal" aboveAverage="0" equalAverage="0" bottom="0" percent="0" rank="0" text="" dxfId="0">
      <formula>"X"</formula>
    </cfRule>
  </conditionalFormatting>
  <conditionalFormatting sqref="I30">
    <cfRule type="cellIs" priority="78" operator="equal" aboveAverage="0" equalAverage="0" bottom="0" percent="0" rank="0" text="" dxfId="0">
      <formula>"~"</formula>
    </cfRule>
    <cfRule type="cellIs" priority="79" operator="equal" aboveAverage="0" equalAverage="0" bottom="0" percent="0" rank="0" text="" dxfId="0">
      <formula>"√"</formula>
    </cfRule>
    <cfRule type="cellIs" priority="80" operator="equal" aboveAverage="0" equalAverage="0" bottom="0" percent="0" rank="0" text="" dxfId="0">
      <formula>"X"</formula>
    </cfRule>
  </conditionalFormatting>
  <conditionalFormatting sqref="I45 I39 I41 I43">
    <cfRule type="cellIs" priority="81" operator="equal" aboveAverage="0" equalAverage="0" bottom="0" percent="0" rank="0" text="" dxfId="0">
      <formula>"~"</formula>
    </cfRule>
    <cfRule type="cellIs" priority="82" operator="equal" aboveAverage="0" equalAverage="0" bottom="0" percent="0" rank="0" text="" dxfId="0">
      <formula>"√"</formula>
    </cfRule>
    <cfRule type="cellIs" priority="83" operator="equal" aboveAverage="0" equalAverage="0" bottom="0" percent="0" rank="0" text="" dxfId="0">
      <formula>"X"</formula>
    </cfRule>
  </conditionalFormatting>
  <conditionalFormatting sqref="I32">
    <cfRule type="cellIs" priority="84" operator="equal" aboveAverage="0" equalAverage="0" bottom="0" percent="0" rank="0" text="" dxfId="0">
      <formula>"~"</formula>
    </cfRule>
    <cfRule type="cellIs" priority="85" operator="equal" aboveAverage="0" equalAverage="0" bottom="0" percent="0" rank="0" text="" dxfId="0">
      <formula>"√"</formula>
    </cfRule>
    <cfRule type="cellIs" priority="86" operator="equal" aboveAverage="0" equalAverage="0" bottom="0" percent="0" rank="0" text="" dxfId="0">
      <formula>"X"</formula>
    </cfRule>
  </conditionalFormatting>
  <conditionalFormatting sqref="I34">
    <cfRule type="cellIs" priority="87" operator="equal" aboveAverage="0" equalAverage="0" bottom="0" percent="0" rank="0" text="" dxfId="0">
      <formula>"~"</formula>
    </cfRule>
    <cfRule type="cellIs" priority="88" operator="equal" aboveAverage="0" equalAverage="0" bottom="0" percent="0" rank="0" text="" dxfId="0">
      <formula>"√"</formula>
    </cfRule>
    <cfRule type="cellIs" priority="89" operator="equal" aboveAverage="0" equalAverage="0" bottom="0" percent="0" rank="0" text="" dxfId="0">
      <formula>"X"</formula>
    </cfRule>
  </conditionalFormatting>
  <conditionalFormatting sqref="I36">
    <cfRule type="cellIs" priority="90" operator="equal" aboveAverage="0" equalAverage="0" bottom="0" percent="0" rank="0" text="" dxfId="0">
      <formula>"~"</formula>
    </cfRule>
    <cfRule type="cellIs" priority="91" operator="equal" aboveAverage="0" equalAverage="0" bottom="0" percent="0" rank="0" text="" dxfId="0">
      <formula>"√"</formula>
    </cfRule>
    <cfRule type="cellIs" priority="92" operator="equal" aboveAverage="0" equalAverage="0" bottom="0" percent="0" rank="0" text="" dxfId="0">
      <formula>"X"</formula>
    </cfRule>
  </conditionalFormatting>
  <conditionalFormatting sqref="I38">
    <cfRule type="cellIs" priority="93" operator="equal" aboveAverage="0" equalAverage="0" bottom="0" percent="0" rank="0" text="" dxfId="0">
      <formula>"~"</formula>
    </cfRule>
    <cfRule type="cellIs" priority="94" operator="equal" aboveAverage="0" equalAverage="0" bottom="0" percent="0" rank="0" text="" dxfId="0">
      <formula>"√"</formula>
    </cfRule>
    <cfRule type="cellIs" priority="95" operator="equal" aboveAverage="0" equalAverage="0" bottom="0" percent="0" rank="0" text="" dxfId="0">
      <formula>"X"</formula>
    </cfRule>
  </conditionalFormatting>
  <conditionalFormatting sqref="I40">
    <cfRule type="cellIs" priority="96" operator="equal" aboveAverage="0" equalAverage="0" bottom="0" percent="0" rank="0" text="" dxfId="0">
      <formula>"~"</formula>
    </cfRule>
    <cfRule type="cellIs" priority="97" operator="equal" aboveAverage="0" equalAverage="0" bottom="0" percent="0" rank="0" text="" dxfId="0">
      <formula>"√"</formula>
    </cfRule>
    <cfRule type="cellIs" priority="98" operator="equal" aboveAverage="0" equalAverage="0" bottom="0" percent="0" rank="0" text="" dxfId="0">
      <formula>"X"</formula>
    </cfRule>
  </conditionalFormatting>
  <conditionalFormatting sqref="I42">
    <cfRule type="cellIs" priority="99" operator="equal" aboveAverage="0" equalAverage="0" bottom="0" percent="0" rank="0" text="" dxfId="0">
      <formula>"~"</formula>
    </cfRule>
    <cfRule type="cellIs" priority="100" operator="equal" aboveAverage="0" equalAverage="0" bottom="0" percent="0" rank="0" text="" dxfId="0">
      <formula>"√"</formula>
    </cfRule>
    <cfRule type="cellIs" priority="101" operator="equal" aboveAverage="0" equalAverage="0" bottom="0" percent="0" rank="0" text="" dxfId="0">
      <formula>"X"</formula>
    </cfRule>
  </conditionalFormatting>
  <conditionalFormatting sqref="I44">
    <cfRule type="cellIs" priority="102" operator="equal" aboveAverage="0" equalAverage="0" bottom="0" percent="0" rank="0" text="" dxfId="0">
      <formula>"~"</formula>
    </cfRule>
    <cfRule type="cellIs" priority="103" operator="equal" aboveAverage="0" equalAverage="0" bottom="0" percent="0" rank="0" text="" dxfId="0">
      <formula>"√"</formula>
    </cfRule>
    <cfRule type="cellIs" priority="104" operator="equal" aboveAverage="0" equalAverage="0" bottom="0" percent="0" rank="0" text="" dxfId="0">
      <formula>"X"</formula>
    </cfRule>
  </conditionalFormatting>
  <conditionalFormatting sqref="I46">
    <cfRule type="cellIs" priority="105" operator="equal" aboveAverage="0" equalAverage="0" bottom="0" percent="0" rank="0" text="" dxfId="0">
      <formula>"~"</formula>
    </cfRule>
    <cfRule type="cellIs" priority="106" operator="equal" aboveAverage="0" equalAverage="0" bottom="0" percent="0" rank="0" text="" dxfId="0">
      <formula>"√"</formula>
    </cfRule>
    <cfRule type="cellIs" priority="107" operator="equal" aboveAverage="0" equalAverage="0" bottom="0" percent="0" rank="0" text="" dxfId="0">
      <formula>"X"</formula>
    </cfRule>
  </conditionalFormatting>
  <conditionalFormatting sqref="I48">
    <cfRule type="cellIs" priority="108" operator="equal" aboveAverage="0" equalAverage="0" bottom="0" percent="0" rank="0" text="" dxfId="0">
      <formula>"~"</formula>
    </cfRule>
    <cfRule type="cellIs" priority="109" operator="equal" aboveAverage="0" equalAverage="0" bottom="0" percent="0" rank="0" text="" dxfId="0">
      <formula>"√"</formula>
    </cfRule>
    <cfRule type="cellIs" priority="110" operator="equal" aboveAverage="0" equalAverage="0" bottom="0" percent="0" rank="0" text="" dxfId="0">
      <formula>"X"</formula>
    </cfRule>
  </conditionalFormatting>
  <conditionalFormatting sqref="I50">
    <cfRule type="cellIs" priority="111" operator="equal" aboveAverage="0" equalAverage="0" bottom="0" percent="0" rank="0" text="" dxfId="0">
      <formula>"~"</formula>
    </cfRule>
    <cfRule type="cellIs" priority="112" operator="equal" aboveAverage="0" equalAverage="0" bottom="0" percent="0" rank="0" text="" dxfId="0">
      <formula>"√"</formula>
    </cfRule>
    <cfRule type="cellIs" priority="113" operator="equal" aboveAverage="0" equalAverage="0" bottom="0" percent="0" rank="0" text="" dxfId="0">
      <formula>"X"</formula>
    </cfRule>
  </conditionalFormatting>
  <conditionalFormatting sqref="I53">
    <cfRule type="cellIs" priority="114" operator="equal" aboveAverage="0" equalAverage="0" bottom="0" percent="0" rank="0" text="" dxfId="0">
      <formula>"~"</formula>
    </cfRule>
    <cfRule type="cellIs" priority="115" operator="equal" aboveAverage="0" equalAverage="0" bottom="0" percent="0" rank="0" text="" dxfId="0">
      <formula>"√"</formula>
    </cfRule>
    <cfRule type="cellIs" priority="116" operator="equal" aboveAverage="0" equalAverage="0" bottom="0" percent="0" rank="0" text="" dxfId="0">
      <formula>"X"</formula>
    </cfRule>
  </conditionalFormatting>
  <conditionalFormatting sqref="I52">
    <cfRule type="cellIs" priority="117" operator="equal" aboveAverage="0" equalAverage="0" bottom="0" percent="0" rank="0" text="" dxfId="0">
      <formula>"~"</formula>
    </cfRule>
    <cfRule type="cellIs" priority="118" operator="equal" aboveAverage="0" equalAverage="0" bottom="0" percent="0" rank="0" text="" dxfId="0">
      <formula>"√"</formula>
    </cfRule>
    <cfRule type="cellIs" priority="119" operator="equal" aboveAverage="0" equalAverage="0" bottom="0" percent="0" rank="0" text="" dxfId="0">
      <formula>"X"</formula>
    </cfRule>
  </conditionalFormatting>
  <conditionalFormatting sqref="I54">
    <cfRule type="cellIs" priority="120" operator="equal" aboveAverage="0" equalAverage="0" bottom="0" percent="0" rank="0" text="" dxfId="0">
      <formula>"~"</formula>
    </cfRule>
    <cfRule type="cellIs" priority="121" operator="equal" aboveAverage="0" equalAverage="0" bottom="0" percent="0" rank="0" text="" dxfId="0">
      <formula>"√"</formula>
    </cfRule>
    <cfRule type="cellIs" priority="122" operator="equal" aboveAverage="0" equalAverage="0" bottom="0" percent="0" rank="0" text="" dxfId="0">
      <formula>"X"</formula>
    </cfRule>
  </conditionalFormatting>
  <conditionalFormatting sqref="I56">
    <cfRule type="cellIs" priority="123" operator="equal" aboveAverage="0" equalAverage="0" bottom="0" percent="0" rank="0" text="" dxfId="0">
      <formula>"~"</formula>
    </cfRule>
    <cfRule type="cellIs" priority="124" operator="equal" aboveAverage="0" equalAverage="0" bottom="0" percent="0" rank="0" text="" dxfId="0">
      <formula>"√"</formula>
    </cfRule>
    <cfRule type="cellIs" priority="125" operator="equal" aboveAverage="0" equalAverage="0" bottom="0" percent="0" rank="0" text="" dxfId="0">
      <formula>"X"</formula>
    </cfRule>
  </conditionalFormatting>
  <conditionalFormatting sqref="I58">
    <cfRule type="cellIs" priority="126" operator="equal" aboveAverage="0" equalAverage="0" bottom="0" percent="0" rank="0" text="" dxfId="0">
      <formula>"~"</formula>
    </cfRule>
    <cfRule type="cellIs" priority="127" operator="equal" aboveAverage="0" equalAverage="0" bottom="0" percent="0" rank="0" text="" dxfId="0">
      <formula>"√"</formula>
    </cfRule>
    <cfRule type="cellIs" priority="128" operator="equal" aboveAverage="0" equalAverage="0" bottom="0" percent="0" rank="0" text="" dxfId="0">
      <formula>"X"</formula>
    </cfRule>
  </conditionalFormatting>
  <conditionalFormatting sqref="I60">
    <cfRule type="cellIs" priority="129" operator="equal" aboveAverage="0" equalAverage="0" bottom="0" percent="0" rank="0" text="" dxfId="0">
      <formula>"~"</formula>
    </cfRule>
    <cfRule type="cellIs" priority="130" operator="equal" aboveAverage="0" equalAverage="0" bottom="0" percent="0" rank="0" text="" dxfId="0">
      <formula>"√"</formula>
    </cfRule>
    <cfRule type="cellIs" priority="131" operator="equal" aboveAverage="0" equalAverage="0" bottom="0" percent="0" rank="0" text="" dxfId="0">
      <formula>"X"</formula>
    </cfRule>
  </conditionalFormatting>
  <conditionalFormatting sqref="I65">
    <cfRule type="cellIs" priority="132" operator="equal" aboveAverage="0" equalAverage="0" bottom="0" percent="0" rank="0" text="" dxfId="0">
      <formula>"~"</formula>
    </cfRule>
    <cfRule type="cellIs" priority="133" operator="equal" aboveAverage="0" equalAverage="0" bottom="0" percent="0" rank="0" text="" dxfId="0">
      <formula>"√"</formula>
    </cfRule>
    <cfRule type="cellIs" priority="134" operator="equal" aboveAverage="0" equalAverage="0" bottom="0" percent="0" rank="0" text="" dxfId="0">
      <formula>"X"</formula>
    </cfRule>
  </conditionalFormatting>
  <conditionalFormatting sqref="I67">
    <cfRule type="cellIs" priority="135" operator="equal" aboveAverage="0" equalAverage="0" bottom="0" percent="0" rank="0" text="" dxfId="0">
      <formula>"~"</formula>
    </cfRule>
    <cfRule type="cellIs" priority="136" operator="equal" aboveAverage="0" equalAverage="0" bottom="0" percent="0" rank="0" text="" dxfId="0">
      <formula>"√"</formula>
    </cfRule>
    <cfRule type="cellIs" priority="137" operator="equal" aboveAverage="0" equalAverage="0" bottom="0" percent="0" rank="0" text="" dxfId="0">
      <formula>"X"</formula>
    </cfRule>
  </conditionalFormatting>
  <conditionalFormatting sqref="I69">
    <cfRule type="cellIs" priority="138" operator="equal" aboveAverage="0" equalAverage="0" bottom="0" percent="0" rank="0" text="" dxfId="0">
      <formula>"~"</formula>
    </cfRule>
    <cfRule type="cellIs" priority="139" operator="equal" aboveAverage="0" equalAverage="0" bottom="0" percent="0" rank="0" text="" dxfId="0">
      <formula>"√"</formula>
    </cfRule>
    <cfRule type="cellIs" priority="140" operator="equal" aboveAverage="0" equalAverage="0" bottom="0" percent="0" rank="0" text="" dxfId="0">
      <formula>"X"</formula>
    </cfRule>
  </conditionalFormatting>
  <conditionalFormatting sqref="I71">
    <cfRule type="cellIs" priority="141" operator="equal" aboveAverage="0" equalAverage="0" bottom="0" percent="0" rank="0" text="" dxfId="0">
      <formula>"~"</formula>
    </cfRule>
    <cfRule type="cellIs" priority="142" operator="equal" aboveAverage="0" equalAverage="0" bottom="0" percent="0" rank="0" text="" dxfId="0">
      <formula>"√"</formula>
    </cfRule>
    <cfRule type="cellIs" priority="143" operator="equal" aboveAverage="0" equalAverage="0" bottom="0" percent="0" rank="0" text="" dxfId="0">
      <formula>"X"</formula>
    </cfRule>
  </conditionalFormatting>
  <conditionalFormatting sqref="I89 I113 I115 I117:I118 I83 I85 I87 I97 I99 I101 I103 I105 I107 I109 I111 I120 I122 I124 I126">
    <cfRule type="cellIs" priority="144" operator="equal" aboveAverage="0" equalAverage="0" bottom="0" percent="0" rank="0" text="" dxfId="0">
      <formula>"~"</formula>
    </cfRule>
    <cfRule type="cellIs" priority="145" operator="equal" aboveAverage="0" equalAverage="0" bottom="0" percent="0" rank="0" text="" dxfId="0">
      <formula>"√"</formula>
    </cfRule>
    <cfRule type="cellIs" priority="146" operator="equal" aboveAverage="0" equalAverage="0" bottom="0" percent="0" rank="0" text="" dxfId="0">
      <formula>"X"</formula>
    </cfRule>
  </conditionalFormatting>
  <conditionalFormatting sqref="I120 I113">
    <cfRule type="cellIs" priority="147" operator="equal" aboveAverage="0" equalAverage="0" bottom="0" percent="0" rank="0" text="" dxfId="0">
      <formula>"~"</formula>
    </cfRule>
    <cfRule type="cellIs" priority="148" operator="equal" aboveAverage="0" equalAverage="0" bottom="0" percent="0" rank="0" text="" dxfId="0">
      <formula>"√"</formula>
    </cfRule>
    <cfRule type="cellIs" priority="149" operator="equal" aboveAverage="0" equalAverage="0" bottom="0" percent="0" rank="0" text="" dxfId="0">
      <formula>"X"</formula>
    </cfRule>
  </conditionalFormatting>
  <conditionalFormatting sqref="I95 I91 I93">
    <cfRule type="cellIs" priority="150" operator="equal" aboveAverage="0" equalAverage="0" bottom="0" percent="0" rank="0" text="" dxfId="0">
      <formula>"~"</formula>
    </cfRule>
    <cfRule type="cellIs" priority="151" operator="equal" aboveAverage="0" equalAverage="0" bottom="0" percent="0" rank="0" text="" dxfId="0">
      <formula>"√"</formula>
    </cfRule>
    <cfRule type="cellIs" priority="152" operator="equal" aboveAverage="0" equalAverage="0" bottom="0" percent="0" rank="0" text="" dxfId="0">
      <formula>"X"</formula>
    </cfRule>
  </conditionalFormatting>
  <conditionalFormatting sqref="I82">
    <cfRule type="cellIs" priority="153" operator="equal" aboveAverage="0" equalAverage="0" bottom="0" percent="0" rank="0" text="" dxfId="0">
      <formula>"~"</formula>
    </cfRule>
    <cfRule type="cellIs" priority="154" operator="equal" aboveAverage="0" equalAverage="0" bottom="0" percent="0" rank="0" text="" dxfId="0">
      <formula>"√"</formula>
    </cfRule>
    <cfRule type="cellIs" priority="155" operator="equal" aboveAverage="0" equalAverage="0" bottom="0" percent="0" rank="0" text="" dxfId="0">
      <formula>"X"</formula>
    </cfRule>
  </conditionalFormatting>
  <conditionalFormatting sqref="I84">
    <cfRule type="cellIs" priority="156" operator="equal" aboveAverage="0" equalAverage="0" bottom="0" percent="0" rank="0" text="" dxfId="0">
      <formula>"~"</formula>
    </cfRule>
    <cfRule type="cellIs" priority="157" operator="equal" aboveAverage="0" equalAverage="0" bottom="0" percent="0" rank="0" text="" dxfId="0">
      <formula>"√"</formula>
    </cfRule>
    <cfRule type="cellIs" priority="158" operator="equal" aboveAverage="0" equalAverage="0" bottom="0" percent="0" rank="0" text="" dxfId="0">
      <formula>"X"</formula>
    </cfRule>
  </conditionalFormatting>
  <conditionalFormatting sqref="I86">
    <cfRule type="cellIs" priority="159" operator="equal" aboveAverage="0" equalAverage="0" bottom="0" percent="0" rank="0" text="" dxfId="0">
      <formula>"~"</formula>
    </cfRule>
    <cfRule type="cellIs" priority="160" operator="equal" aboveAverage="0" equalAverage="0" bottom="0" percent="0" rank="0" text="" dxfId="0">
      <formula>"√"</formula>
    </cfRule>
    <cfRule type="cellIs" priority="161" operator="equal" aboveAverage="0" equalAverage="0" bottom="0" percent="0" rank="0" text="" dxfId="0">
      <formula>"X"</formula>
    </cfRule>
  </conditionalFormatting>
  <conditionalFormatting sqref="I88">
    <cfRule type="cellIs" priority="162" operator="equal" aboveAverage="0" equalAverage="0" bottom="0" percent="0" rank="0" text="" dxfId="0">
      <formula>"~"</formula>
    </cfRule>
    <cfRule type="cellIs" priority="163" operator="equal" aboveAverage="0" equalAverage="0" bottom="0" percent="0" rank="0" text="" dxfId="0">
      <formula>"√"</formula>
    </cfRule>
    <cfRule type="cellIs" priority="164" operator="equal" aboveAverage="0" equalAverage="0" bottom="0" percent="0" rank="0" text="" dxfId="0">
      <formula>"X"</formula>
    </cfRule>
  </conditionalFormatting>
  <conditionalFormatting sqref="I90">
    <cfRule type="cellIs" priority="165" operator="equal" aboveAverage="0" equalAverage="0" bottom="0" percent="0" rank="0" text="" dxfId="0">
      <formula>"~"</formula>
    </cfRule>
    <cfRule type="cellIs" priority="166" operator="equal" aboveAverage="0" equalAverage="0" bottom="0" percent="0" rank="0" text="" dxfId="0">
      <formula>"√"</formula>
    </cfRule>
    <cfRule type="cellIs" priority="167" operator="equal" aboveAverage="0" equalAverage="0" bottom="0" percent="0" rank="0" text="" dxfId="0">
      <formula>"X"</formula>
    </cfRule>
  </conditionalFormatting>
  <conditionalFormatting sqref="I92">
    <cfRule type="cellIs" priority="168" operator="equal" aboveAverage="0" equalAverage="0" bottom="0" percent="0" rank="0" text="" dxfId="0">
      <formula>"~"</formula>
    </cfRule>
    <cfRule type="cellIs" priority="169" operator="equal" aboveAverage="0" equalAverage="0" bottom="0" percent="0" rank="0" text="" dxfId="0">
      <formula>"√"</formula>
    </cfRule>
    <cfRule type="cellIs" priority="170" operator="equal" aboveAverage="0" equalAverage="0" bottom="0" percent="0" rank="0" text="" dxfId="0">
      <formula>"X"</formula>
    </cfRule>
  </conditionalFormatting>
  <conditionalFormatting sqref="I94">
    <cfRule type="cellIs" priority="171" operator="equal" aboveAverage="0" equalAverage="0" bottom="0" percent="0" rank="0" text="" dxfId="0">
      <formula>"~"</formula>
    </cfRule>
    <cfRule type="cellIs" priority="172" operator="equal" aboveAverage="0" equalAverage="0" bottom="0" percent="0" rank="0" text="" dxfId="0">
      <formula>"√"</formula>
    </cfRule>
    <cfRule type="cellIs" priority="173" operator="equal" aboveAverage="0" equalAverage="0" bottom="0" percent="0" rank="0" text="" dxfId="0">
      <formula>"X"</formula>
    </cfRule>
  </conditionalFormatting>
  <conditionalFormatting sqref="I96">
    <cfRule type="cellIs" priority="174" operator="equal" aboveAverage="0" equalAverage="0" bottom="0" percent="0" rank="0" text="" dxfId="0">
      <formula>"~"</formula>
    </cfRule>
    <cfRule type="cellIs" priority="175" operator="equal" aboveAverage="0" equalAverage="0" bottom="0" percent="0" rank="0" text="" dxfId="0">
      <formula>"√"</formula>
    </cfRule>
    <cfRule type="cellIs" priority="176" operator="equal" aboveAverage="0" equalAverage="0" bottom="0" percent="0" rank="0" text="" dxfId="0">
      <formula>"X"</formula>
    </cfRule>
  </conditionalFormatting>
  <conditionalFormatting sqref="I98">
    <cfRule type="cellIs" priority="177" operator="equal" aboveAverage="0" equalAverage="0" bottom="0" percent="0" rank="0" text="" dxfId="0">
      <formula>"~"</formula>
    </cfRule>
    <cfRule type="cellIs" priority="178" operator="equal" aboveAverage="0" equalAverage="0" bottom="0" percent="0" rank="0" text="" dxfId="0">
      <formula>"√"</formula>
    </cfRule>
    <cfRule type="cellIs" priority="179" operator="equal" aboveAverage="0" equalAverage="0" bottom="0" percent="0" rank="0" text="" dxfId="0">
      <formula>"X"</formula>
    </cfRule>
  </conditionalFormatting>
  <conditionalFormatting sqref="I100">
    <cfRule type="cellIs" priority="180" operator="equal" aboveAverage="0" equalAverage="0" bottom="0" percent="0" rank="0" text="" dxfId="0">
      <formula>"~"</formula>
    </cfRule>
    <cfRule type="cellIs" priority="181" operator="equal" aboveAverage="0" equalAverage="0" bottom="0" percent="0" rank="0" text="" dxfId="0">
      <formula>"√"</formula>
    </cfRule>
    <cfRule type="cellIs" priority="182" operator="equal" aboveAverage="0" equalAverage="0" bottom="0" percent="0" rank="0" text="" dxfId="0">
      <formula>"X"</formula>
    </cfRule>
  </conditionalFormatting>
  <conditionalFormatting sqref="I102">
    <cfRule type="cellIs" priority="183" operator="equal" aboveAverage="0" equalAverage="0" bottom="0" percent="0" rank="0" text="" dxfId="0">
      <formula>"~"</formula>
    </cfRule>
    <cfRule type="cellIs" priority="184" operator="equal" aboveAverage="0" equalAverage="0" bottom="0" percent="0" rank="0" text="" dxfId="0">
      <formula>"√"</formula>
    </cfRule>
    <cfRule type="cellIs" priority="185" operator="equal" aboveAverage="0" equalAverage="0" bottom="0" percent="0" rank="0" text="" dxfId="0">
      <formula>"X"</formula>
    </cfRule>
  </conditionalFormatting>
  <conditionalFormatting sqref="I104">
    <cfRule type="cellIs" priority="186" operator="equal" aboveAverage="0" equalAverage="0" bottom="0" percent="0" rank="0" text="" dxfId="0">
      <formula>"~"</formula>
    </cfRule>
    <cfRule type="cellIs" priority="187" operator="equal" aboveAverage="0" equalAverage="0" bottom="0" percent="0" rank="0" text="" dxfId="0">
      <formula>"√"</formula>
    </cfRule>
    <cfRule type="cellIs" priority="188" operator="equal" aboveAverage="0" equalAverage="0" bottom="0" percent="0" rank="0" text="" dxfId="0">
      <formula>"X"</formula>
    </cfRule>
  </conditionalFormatting>
  <conditionalFormatting sqref="I106">
    <cfRule type="cellIs" priority="189" operator="equal" aboveAverage="0" equalAverage="0" bottom="0" percent="0" rank="0" text="" dxfId="0">
      <formula>"~"</formula>
    </cfRule>
    <cfRule type="cellIs" priority="190" operator="equal" aboveAverage="0" equalAverage="0" bottom="0" percent="0" rank="0" text="" dxfId="0">
      <formula>"√"</formula>
    </cfRule>
    <cfRule type="cellIs" priority="191" operator="equal" aboveAverage="0" equalAverage="0" bottom="0" percent="0" rank="0" text="" dxfId="0">
      <formula>"X"</formula>
    </cfRule>
  </conditionalFormatting>
  <conditionalFormatting sqref="I108">
    <cfRule type="cellIs" priority="192" operator="equal" aboveAverage="0" equalAverage="0" bottom="0" percent="0" rank="0" text="" dxfId="0">
      <formula>"~"</formula>
    </cfRule>
    <cfRule type="cellIs" priority="193" operator="equal" aboveAverage="0" equalAverage="0" bottom="0" percent="0" rank="0" text="" dxfId="0">
      <formula>"√"</formula>
    </cfRule>
    <cfRule type="cellIs" priority="194" operator="equal" aboveAverage="0" equalAverage="0" bottom="0" percent="0" rank="0" text="" dxfId="0">
      <formula>"X"</formula>
    </cfRule>
  </conditionalFormatting>
  <conditionalFormatting sqref="I110">
    <cfRule type="cellIs" priority="195" operator="equal" aboveAverage="0" equalAverage="0" bottom="0" percent="0" rank="0" text="" dxfId="0">
      <formula>"~"</formula>
    </cfRule>
    <cfRule type="cellIs" priority="196" operator="equal" aboveAverage="0" equalAverage="0" bottom="0" percent="0" rank="0" text="" dxfId="0">
      <formula>"√"</formula>
    </cfRule>
    <cfRule type="cellIs" priority="197" operator="equal" aboveAverage="0" equalAverage="0" bottom="0" percent="0" rank="0" text="" dxfId="0">
      <formula>"X"</formula>
    </cfRule>
  </conditionalFormatting>
  <conditionalFormatting sqref="I112">
    <cfRule type="cellIs" priority="198" operator="equal" aboveAverage="0" equalAverage="0" bottom="0" percent="0" rank="0" text="" dxfId="0">
      <formula>"~"</formula>
    </cfRule>
    <cfRule type="cellIs" priority="199" operator="equal" aboveAverage="0" equalAverage="0" bottom="0" percent="0" rank="0" text="" dxfId="0">
      <formula>"√"</formula>
    </cfRule>
    <cfRule type="cellIs" priority="200" operator="equal" aboveAverage="0" equalAverage="0" bottom="0" percent="0" rank="0" text="" dxfId="0">
      <formula>"X"</formula>
    </cfRule>
  </conditionalFormatting>
  <conditionalFormatting sqref="I114">
    <cfRule type="cellIs" priority="201" operator="equal" aboveAverage="0" equalAverage="0" bottom="0" percent="0" rank="0" text="" dxfId="0">
      <formula>"~"</formula>
    </cfRule>
    <cfRule type="cellIs" priority="202" operator="equal" aboveAverage="0" equalAverage="0" bottom="0" percent="0" rank="0" text="" dxfId="0">
      <formula>"√"</formula>
    </cfRule>
    <cfRule type="cellIs" priority="203" operator="equal" aboveAverage="0" equalAverage="0" bottom="0" percent="0" rank="0" text="" dxfId="0">
      <formula>"X"</formula>
    </cfRule>
  </conditionalFormatting>
  <conditionalFormatting sqref="I116">
    <cfRule type="cellIs" priority="204" operator="equal" aboveAverage="0" equalAverage="0" bottom="0" percent="0" rank="0" text="" dxfId="0">
      <formula>"~"</formula>
    </cfRule>
    <cfRule type="cellIs" priority="205" operator="equal" aboveAverage="0" equalAverage="0" bottom="0" percent="0" rank="0" text="" dxfId="0">
      <formula>"√"</formula>
    </cfRule>
    <cfRule type="cellIs" priority="206" operator="equal" aboveAverage="0" equalAverage="0" bottom="0" percent="0" rank="0" text="" dxfId="0">
      <formula>"X"</formula>
    </cfRule>
  </conditionalFormatting>
  <conditionalFormatting sqref="I121">
    <cfRule type="cellIs" priority="207" operator="equal" aboveAverage="0" equalAverage="0" bottom="0" percent="0" rank="0" text="" dxfId="0">
      <formula>"~"</formula>
    </cfRule>
    <cfRule type="cellIs" priority="208" operator="equal" aboveAverage="0" equalAverage="0" bottom="0" percent="0" rank="0" text="" dxfId="0">
      <formula>"√"</formula>
    </cfRule>
    <cfRule type="cellIs" priority="209" operator="equal" aboveAverage="0" equalAverage="0" bottom="0" percent="0" rank="0" text="" dxfId="0">
      <formula>"X"</formula>
    </cfRule>
  </conditionalFormatting>
  <conditionalFormatting sqref="I123">
    <cfRule type="cellIs" priority="210" operator="equal" aboveAverage="0" equalAverage="0" bottom="0" percent="0" rank="0" text="" dxfId="0">
      <formula>"~"</formula>
    </cfRule>
    <cfRule type="cellIs" priority="211" operator="equal" aboveAverage="0" equalAverage="0" bottom="0" percent="0" rank="0" text="" dxfId="0">
      <formula>"√"</formula>
    </cfRule>
    <cfRule type="cellIs" priority="212" operator="equal" aboveAverage="0" equalAverage="0" bottom="0" percent="0" rank="0" text="" dxfId="0">
      <formula>"X"</formula>
    </cfRule>
  </conditionalFormatting>
  <conditionalFormatting sqref="I125">
    <cfRule type="cellIs" priority="213" operator="equal" aboveAverage="0" equalAverage="0" bottom="0" percent="0" rank="0" text="" dxfId="0">
      <formula>"~"</formula>
    </cfRule>
    <cfRule type="cellIs" priority="214" operator="equal" aboveAverage="0" equalAverage="0" bottom="0" percent="0" rank="0" text="" dxfId="0">
      <formula>"√"</formula>
    </cfRule>
    <cfRule type="cellIs" priority="215" operator="equal" aboveAverage="0" equalAverage="0" bottom="0" percent="0" rank="0" text="" dxfId="0">
      <formula>"X"</formula>
    </cfRule>
  </conditionalFormatting>
  <conditionalFormatting sqref="I127">
    <cfRule type="cellIs" priority="216" operator="equal" aboveAverage="0" equalAverage="0" bottom="0" percent="0" rank="0" text="" dxfId="0">
      <formula>"~"</formula>
    </cfRule>
    <cfRule type="cellIs" priority="217" operator="equal" aboveAverage="0" equalAverage="0" bottom="0" percent="0" rank="0" text="" dxfId="0">
      <formula>"√"</formula>
    </cfRule>
    <cfRule type="cellIs" priority="218" operator="equal" aboveAverage="0" equalAverage="0" bottom="0" percent="0" rank="0" text="" dxfId="0">
      <formula>"X"</formula>
    </cfRule>
  </conditionalFormatting>
  <dataValidations count="3">
    <dataValidation allowBlank="true" errorStyle="stop" operator="equal" showDropDown="false" showErrorMessage="true" showInputMessage="false" sqref="E9:E11 E26 E134 E141:E142" type="list">
      <formula1>"SI,NO"</formula1>
      <formula2>0</formula2>
    </dataValidation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G26" type="list">
      <formula1>"1. Edificio protegido o catalogado,2. No supone una mejora efectiva en las prestaciones de demanda energética,3. Implica cambos sustanciales en otros elementos de la envolvente que no se fuera a actuar inicialmente"</formula1>
      <formula2>0</formula2>
    </dataValidation>
  </dataValidations>
  <printOptions headings="false" gridLines="false" gridLinesSet="true" horizontalCentered="false" verticalCentered="false"/>
  <pageMargins left="0.7" right="0.7" top="0.3" bottom="0.3" header="0.511805555555555" footer="0.511805555555555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1" man="true" max="16383" min="0"/>
    <brk id="12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1028</TotalTime>
  <Application>LibreOffice/7.1.7.2$Windows_X86_64 LibreOffice_project/c6a4e3954236145e2acb0b65f68614365aeee33f</Application>
  <AppVersion>15.0000</AppVersion>
  <Company>Tecnalia Research &amp; Innovation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2017-03-21T16:17:55Z</dcterms:created>
  <dc:creator>usuario</dc:creator>
  <dc:description/>
  <dc:language>es-ES</dc:language>
  <cp:lastModifiedBy/>
  <dcterms:modified xsi:type="dcterms:W3CDTF">2023-03-09T09:21:53Z</dcterms:modified>
  <cp:revision>181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