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555" windowHeight="7065" activeTab="0"/>
  </bookViews>
  <sheets>
    <sheet name="consolidado" sheetId="1" r:id="rId1"/>
  </sheets>
  <definedNames>
    <definedName name="_xlnm.Print_Area" localSheetId="0">'consolidado'!$A$4:$Q$103</definedName>
  </definedNames>
  <calcPr fullCalcOnLoad="1"/>
</workbook>
</file>

<file path=xl/comments1.xml><?xml version="1.0" encoding="utf-8"?>
<comments xmlns="http://schemas.openxmlformats.org/spreadsheetml/2006/main">
  <authors>
    <author>KNIM</author>
  </authors>
  <commentList>
    <comment ref="E93" authorId="0">
      <text>
        <r>
          <rPr>
            <b/>
            <sz val="8"/>
            <rFont val="Tahoma"/>
            <family val="0"/>
          </rPr>
          <t>KNIM:</t>
        </r>
        <r>
          <rPr>
            <sz val="8"/>
            <rFont val="Tahoma"/>
            <family val="0"/>
          </rPr>
          <t xml:space="preserve">
modificación pendiente al programa capitalidad 2016</t>
        </r>
      </text>
    </comment>
  </commentList>
</comments>
</file>

<file path=xl/sharedStrings.xml><?xml version="1.0" encoding="utf-8"?>
<sst xmlns="http://schemas.openxmlformats.org/spreadsheetml/2006/main" count="154" uniqueCount="90">
  <si>
    <t>D O N O S T I A K O    U D A L A R E N    2 0 0 8 K O    A U R R E K O N T U    O R O K O R R A  (ERAKUNDE AUTONOMOEKIN ETA %100 UDAL-PARTAIDETZA DUTEN SOZIETATEEKIN OSATUTA)</t>
  </si>
  <si>
    <t xml:space="preserve">P R E S U P U E S T O    G E N E R A L   (INTEGRADO POR LOS ORGANISMOS AUTÓNOMOS Y SOCIEDADES CON PARTICIPACIÓN MUNICIPAL 100%)  D E L    A Y U N T A M I E N T O   D E    S A N    S E B A S T I A N    D E L   A Ñ O   2 0 0 8   </t>
  </si>
  <si>
    <t xml:space="preserve">Udal </t>
  </si>
  <si>
    <t>Udalaren</t>
  </si>
  <si>
    <t>Kiroletako</t>
  </si>
  <si>
    <t>S A R R E R A K</t>
  </si>
  <si>
    <t>UDALA</t>
  </si>
  <si>
    <t xml:space="preserve"> Informatika</t>
  </si>
  <si>
    <t>Musika eta</t>
  </si>
  <si>
    <t>Udal</t>
  </si>
  <si>
    <t>Donostiako</t>
  </si>
  <si>
    <t xml:space="preserve">Sociedad </t>
  </si>
  <si>
    <t>Hirigintza Kudeatzeko</t>
  </si>
  <si>
    <t>Tranbia</t>
  </si>
  <si>
    <t>GUZTIRA</t>
  </si>
  <si>
    <t>Zentrua</t>
  </si>
  <si>
    <t>Dantza Eskola</t>
  </si>
  <si>
    <t>Patronatua</t>
  </si>
  <si>
    <t>Sustapena</t>
  </si>
  <si>
    <t>Balneario</t>
  </si>
  <si>
    <t>Udal Empresa</t>
  </si>
  <si>
    <t>Donostia</t>
  </si>
  <si>
    <t>Anoeta</t>
  </si>
  <si>
    <t>Konpainia</t>
  </si>
  <si>
    <t xml:space="preserve">Centro </t>
  </si>
  <si>
    <t>Escuela</t>
  </si>
  <si>
    <t>Patronato</t>
  </si>
  <si>
    <t xml:space="preserve">Fomento </t>
  </si>
  <si>
    <t>de</t>
  </si>
  <si>
    <t>Etxegintza</t>
  </si>
  <si>
    <t>Empresa Municipal</t>
  </si>
  <si>
    <t>Polloe</t>
  </si>
  <si>
    <t>Kultura</t>
  </si>
  <si>
    <t>Kiroldegia</t>
  </si>
  <si>
    <t>Compañía del</t>
  </si>
  <si>
    <t>Turismo</t>
  </si>
  <si>
    <t>I N G R E S O S</t>
  </si>
  <si>
    <t>AYUNTAMIENTO</t>
  </si>
  <si>
    <t>Informático</t>
  </si>
  <si>
    <t>Municipal de</t>
  </si>
  <si>
    <t>Municipal</t>
  </si>
  <si>
    <t xml:space="preserve">San Sebastián </t>
  </si>
  <si>
    <t>la Perla</t>
  </si>
  <si>
    <t>de Gestión Urbanística</t>
  </si>
  <si>
    <t>Tranvía</t>
  </si>
  <si>
    <t>TOTAL</t>
  </si>
  <si>
    <t>Música y Danza</t>
  </si>
  <si>
    <t>de Deportes</t>
  </si>
  <si>
    <t>1 - Zuzeneko zergak</t>
  </si>
  <si>
    <t xml:space="preserve">     Impuestos directos</t>
  </si>
  <si>
    <t>2 - Zeharkako zergak</t>
  </si>
  <si>
    <t xml:space="preserve">     Impuestos indirectos</t>
  </si>
  <si>
    <t>3 - Tasak eta bestelako sarrerak</t>
  </si>
  <si>
    <t xml:space="preserve">     Tasas y otros ingresos</t>
  </si>
  <si>
    <t>4 - Transferentzia arruntak</t>
  </si>
  <si>
    <t xml:space="preserve">     Transferencias corrientes</t>
  </si>
  <si>
    <t>5 - Ondare-sarrerak</t>
  </si>
  <si>
    <t xml:space="preserve">     Ingresos patrimoniales</t>
  </si>
  <si>
    <t>6 - Inbertsio errealen besterenganaketa</t>
  </si>
  <si>
    <t xml:space="preserve">     Enajenación de inversiones reales</t>
  </si>
  <si>
    <t>7 - Kapital-transferentziak</t>
  </si>
  <si>
    <t xml:space="preserve">     Transferencias de capital</t>
  </si>
  <si>
    <t>8 - Finantza-aktiboak</t>
  </si>
  <si>
    <t xml:space="preserve">     Activos financieros</t>
  </si>
  <si>
    <t>9 - Finantza-pasiboak</t>
  </si>
  <si>
    <t xml:space="preserve">     Pasivos financieros</t>
  </si>
  <si>
    <t xml:space="preserve"> SARRERAK GUZTIRA / TOTAL INGRESOS</t>
  </si>
  <si>
    <t>G A S T U A K</t>
  </si>
  <si>
    <t>Zentroa</t>
  </si>
  <si>
    <t>G A S T O S</t>
  </si>
  <si>
    <t>1 - Pertsonal-gastuak</t>
  </si>
  <si>
    <t xml:space="preserve">     Gastos de personal</t>
  </si>
  <si>
    <t>2 - Gastuak ondasun arrunt eta</t>
  </si>
  <si>
    <t xml:space="preserve">     zerbitzuetan</t>
  </si>
  <si>
    <t xml:space="preserve">     Gastos en bienes corrientes y servicios</t>
  </si>
  <si>
    <t>3 - Finantza-gastuak</t>
  </si>
  <si>
    <t xml:space="preserve">     Gastos financieros</t>
  </si>
  <si>
    <t>6 - Inbertsio errealak</t>
  </si>
  <si>
    <t xml:space="preserve">     Inversiones reales</t>
  </si>
  <si>
    <t xml:space="preserve"> GASTUAK GUZTIRA / TOTAL GASTOS</t>
  </si>
  <si>
    <t>DIRU-EKARPENAK / APORTACIONES . . . . . .</t>
  </si>
  <si>
    <t>APORTACION AYUNTAMIENTO</t>
  </si>
  <si>
    <t>gasto corriente</t>
  </si>
  <si>
    <t>gasto de capital</t>
  </si>
  <si>
    <t>total</t>
  </si>
  <si>
    <t>San Sebatian</t>
  </si>
  <si>
    <t xml:space="preserve">DONOSTIAKO UDALAREN 2017KO AURREKONTU OROKORRA (ERAKUNDE AUTONOMOEKIN ETA %100 UDAL-PARTAIDETZA DUTEN SOZIETATEEEKIN OSATUTA)       </t>
  </si>
  <si>
    <t>PRESUPUESTO GENERAL (INTEGRADO POR LOS ORGANISMOS AUTONOMOS Y SOCIEDADES CON PARTICIPACIÓN MUNICIPAL 100%) DEL AYUNTAMIENTO DE SAN SEBASTIAN DEL AÑO 2017</t>
  </si>
  <si>
    <t>5 - Kreditu globala</t>
  </si>
  <si>
    <t xml:space="preserve">     Credito Global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</si>
</sst>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000%"/>
    <numFmt numFmtId="190" formatCode="00000"/>
    <numFmt numFmtId="191" formatCode="#,##0.000"/>
    <numFmt numFmtId="192" formatCode="yyyy"/>
    <numFmt numFmtId="193" formatCode="0.000"/>
    <numFmt numFmtId="194" formatCode="_-* #,##0.000\ _P_t_s_-;\-* #,##0.000\ _P_t_s_-;_-* &quot;-&quot;\ _P_t_s_-;_-@_-"/>
    <numFmt numFmtId="195" formatCode="_-* #,##0.000\ _P_t_s_-;\-* #,##0.000\ _P_t_s_-;_-* &quot;-&quot;???\ _P_t_s_-;_-@_-"/>
    <numFmt numFmtId="196" formatCode="#,##0.0_);\(#,##0.0\)"/>
    <numFmt numFmtId="197" formatCode="#,##0.000_);\(#,##0.000\)"/>
    <numFmt numFmtId="198" formatCode="0.0%"/>
    <numFmt numFmtId="199" formatCode="#,##0.0"/>
    <numFmt numFmtId="200" formatCode="#,##0.0\ _€;\-#,##0.0\ _€"/>
    <numFmt numFmtId="201" formatCode="#,##0.0000"/>
    <numFmt numFmtId="202" formatCode="0.000%"/>
    <numFmt numFmtId="203" formatCode="#,##0.00000"/>
    <numFmt numFmtId="204" formatCode="#,##0.00&quot;    &quot;;\-#,##0.00&quot;    &quot;;\-#&quot;    &quot;;@\ "/>
    <numFmt numFmtId="205" formatCode="#,##0.00&quot; € &quot;;\-#,##0.00&quot; € &quot;;\-#&quot; € &quot;;@\ "/>
    <numFmt numFmtId="206" formatCode="_-* #,##0.00\ [$€]_-;\-* #,##0.00\ [$€]_-;_-* &quot;-&quot;??\ [$€]_-;_-@_-"/>
  </numFmts>
  <fonts count="58">
    <font>
      <sz val="12"/>
      <name val="SWISS"/>
      <family val="0"/>
    </font>
    <font>
      <sz val="10"/>
      <name val="Arial"/>
      <family val="0"/>
    </font>
    <font>
      <u val="single"/>
      <sz val="9.6"/>
      <color indexed="12"/>
      <name val="SWISS"/>
      <family val="0"/>
    </font>
    <font>
      <sz val="10"/>
      <name val="Courier"/>
      <family val="0"/>
    </font>
    <font>
      <b/>
      <u val="double"/>
      <sz val="11"/>
      <name val="Arial"/>
      <family val="2"/>
    </font>
    <font>
      <b/>
      <u val="double"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WISS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10"/>
      <name val="Arial"/>
      <family val="2"/>
    </font>
    <font>
      <b/>
      <sz val="8"/>
      <name val="SWISS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4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5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1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1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6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11" borderId="0" applyNumberFormat="0" applyBorder="0" applyAlignment="0" applyProtection="0"/>
    <xf numFmtId="0" fontId="30" fillId="2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21" borderId="0" applyNumberFormat="0" applyBorder="0" applyAlignment="0" applyProtection="0"/>
    <xf numFmtId="0" fontId="30" fillId="2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30" borderId="0" applyNumberFormat="0" applyBorder="0" applyAlignment="0" applyProtection="0"/>
    <xf numFmtId="0" fontId="30" fillId="1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16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1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36" borderId="0" applyNumberFormat="0" applyBorder="0" applyAlignment="0" applyProtection="0"/>
    <xf numFmtId="0" fontId="37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8" fillId="37" borderId="1" applyNumberFormat="0" applyAlignment="0" applyProtection="0"/>
    <xf numFmtId="0" fontId="24" fillId="38" borderId="1" applyNumberFormat="0" applyAlignment="0" applyProtection="0"/>
    <xf numFmtId="0" fontId="39" fillId="39" borderId="1" applyNumberFormat="0" applyAlignment="0" applyProtection="0"/>
    <xf numFmtId="0" fontId="24" fillId="38" borderId="1" applyNumberFormat="0" applyAlignment="0" applyProtection="0"/>
    <xf numFmtId="0" fontId="24" fillId="38" borderId="1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6" fillId="40" borderId="2" applyNumberFormat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0" fillId="41" borderId="2" applyNumberFormat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0" fillId="29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0" borderId="0" applyNumberFormat="0" applyBorder="0" applyAlignment="0" applyProtection="0"/>
    <xf numFmtId="0" fontId="30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29" borderId="0" applyNumberFormat="0" applyBorder="0" applyAlignment="0" applyProtection="0"/>
    <xf numFmtId="0" fontId="30" fillId="4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2" fillId="15" borderId="1" applyNumberFormat="0" applyAlignment="0" applyProtection="0"/>
    <xf numFmtId="0" fontId="22" fillId="22" borderId="1" applyNumberFormat="0" applyAlignment="0" applyProtection="0"/>
    <xf numFmtId="0" fontId="22" fillId="15" borderId="1" applyNumberFormat="0" applyAlignment="0" applyProtection="0"/>
    <xf numFmtId="0" fontId="22" fillId="15" borderId="1" applyNumberFormat="0" applyAlignment="0" applyProtection="0"/>
    <xf numFmtId="20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9" fillId="7" borderId="1" applyNumberFormat="0" applyAlignment="0" applyProtection="0"/>
    <xf numFmtId="0" fontId="50" fillId="0" borderId="3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5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13" borderId="8" applyNumberFormat="0" applyFont="0" applyAlignment="0" applyProtection="0"/>
    <xf numFmtId="0" fontId="1" fillId="13" borderId="8" applyNumberFormat="0" applyFont="0" applyAlignment="0" applyProtection="0"/>
    <xf numFmtId="0" fontId="1" fillId="13" borderId="8" applyNumberFormat="0" applyFont="0" applyAlignment="0" applyProtection="0"/>
    <xf numFmtId="0" fontId="31" fillId="13" borderId="8" applyNumberFormat="0" applyFont="0" applyAlignment="0" applyProtection="0"/>
    <xf numFmtId="0" fontId="1" fillId="13" borderId="8" applyNumberFormat="0" applyFont="0" applyAlignment="0" applyProtection="0"/>
    <xf numFmtId="0" fontId="1" fillId="47" borderId="8" applyNumberFormat="0" applyAlignment="0" applyProtection="0"/>
    <xf numFmtId="0" fontId="52" fillId="3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38" borderId="9" applyNumberFormat="0" applyAlignment="0" applyProtection="0"/>
    <xf numFmtId="0" fontId="23" fillId="39" borderId="9" applyNumberFormat="0" applyAlignment="0" applyProtection="0"/>
    <xf numFmtId="0" fontId="23" fillId="38" borderId="9" applyNumberFormat="0" applyAlignment="0" applyProtection="0"/>
    <xf numFmtId="0" fontId="23" fillId="38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54" fillId="0" borderId="10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55" fillId="0" borderId="11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41" fillId="0" borderId="12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37" fontId="0" fillId="0" borderId="0" xfId="0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 applyFill="1" applyAlignment="1">
      <alignment/>
    </xf>
    <xf numFmtId="4" fontId="7" fillId="0" borderId="21" xfId="0" applyNumberFormat="1" applyFont="1" applyFill="1" applyBorder="1" applyAlignment="1" quotePrefix="1">
      <alignment horizontal="center"/>
    </xf>
    <xf numFmtId="4" fontId="7" fillId="0" borderId="0" xfId="0" applyNumberFormat="1" applyFont="1" applyFill="1" applyAlignment="1" quotePrefix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9" fillId="0" borderId="21" xfId="0" applyNumberFormat="1" applyFont="1" applyFill="1" applyBorder="1" applyAlignment="1">
      <alignment/>
    </xf>
    <xf numFmtId="4" fontId="7" fillId="0" borderId="0" xfId="0" applyNumberFormat="1" applyFont="1" applyFill="1" applyAlignment="1" quotePrefix="1">
      <alignment horizontal="right"/>
    </xf>
    <xf numFmtId="4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7" fillId="22" borderId="17" xfId="0" applyNumberFormat="1" applyFont="1" applyFill="1" applyBorder="1" applyAlignment="1">
      <alignment/>
    </xf>
    <xf numFmtId="4" fontId="7" fillId="22" borderId="21" xfId="0" applyNumberFormat="1" applyFont="1" applyFill="1" applyBorder="1" applyAlignment="1">
      <alignment horizontal="center"/>
    </xf>
    <xf numFmtId="4" fontId="7" fillId="22" borderId="25" xfId="0" applyNumberFormat="1" applyFont="1" applyFill="1" applyBorder="1" applyAlignment="1">
      <alignment/>
    </xf>
    <xf numFmtId="4" fontId="7" fillId="22" borderId="17" xfId="0" applyNumberFormat="1" applyFont="1" applyFill="1" applyBorder="1" applyAlignment="1">
      <alignment horizontal="center"/>
    </xf>
    <xf numFmtId="4" fontId="7" fillId="22" borderId="16" xfId="0" applyNumberFormat="1" applyFont="1" applyFill="1" applyBorder="1" applyAlignment="1">
      <alignment horizontal="center"/>
    </xf>
    <xf numFmtId="4" fontId="7" fillId="22" borderId="0" xfId="0" applyNumberFormat="1" applyFont="1" applyFill="1" applyAlignment="1">
      <alignment horizontal="center"/>
    </xf>
    <xf numFmtId="4" fontId="7" fillId="22" borderId="25" xfId="0" applyNumberFormat="1" applyFont="1" applyFill="1" applyBorder="1" applyAlignment="1">
      <alignment horizontal="center"/>
    </xf>
    <xf numFmtId="4" fontId="7" fillId="22" borderId="24" xfId="0" applyNumberFormat="1" applyFont="1" applyFill="1" applyBorder="1" applyAlignment="1">
      <alignment horizontal="center"/>
    </xf>
    <xf numFmtId="4" fontId="7" fillId="22" borderId="0" xfId="0" applyNumberFormat="1" applyFont="1" applyFill="1" applyBorder="1" applyAlignment="1">
      <alignment horizontal="center"/>
    </xf>
    <xf numFmtId="4" fontId="7" fillId="22" borderId="21" xfId="0" applyNumberFormat="1" applyFont="1" applyFill="1" applyBorder="1" applyAlignment="1">
      <alignment/>
    </xf>
    <xf numFmtId="4" fontId="7" fillId="0" borderId="0" xfId="0" applyNumberFormat="1" applyFont="1" applyFill="1" applyBorder="1" applyAlignment="1" quotePrefix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/>
    </xf>
    <xf numFmtId="4" fontId="7" fillId="0" borderId="0" xfId="0" applyNumberFormat="1" applyFont="1" applyFill="1" applyAlignment="1" quotePrefix="1">
      <alignment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8" fillId="0" borderId="2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 quotePrefix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 quotePrefix="1">
      <alignment horizontal="right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4" fontId="7" fillId="0" borderId="25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2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198" fontId="6" fillId="0" borderId="0" xfId="207" applyNumberFormat="1" applyFont="1" applyAlignment="1">
      <alignment/>
    </xf>
    <xf numFmtId="10" fontId="6" fillId="0" borderId="0" xfId="207" applyNumberFormat="1" applyFont="1" applyAlignment="1">
      <alignment/>
    </xf>
    <xf numFmtId="4" fontId="7" fillId="0" borderId="25" xfId="0" applyNumberFormat="1" applyFont="1" applyFill="1" applyBorder="1" applyAlignment="1">
      <alignment/>
    </xf>
    <xf numFmtId="4" fontId="4" fillId="0" borderId="0" xfId="0" applyNumberFormat="1" applyFont="1" applyAlignment="1">
      <alignment horizontal="center" wrapText="1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</cellXfs>
  <cellStyles count="2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_2015eko balantzea" xfId="24"/>
    <cellStyle name="20% - Énfasis2" xfId="25"/>
    <cellStyle name="20% - Énfasis2 2" xfId="26"/>
    <cellStyle name="20% - Énfasis2 3" xfId="27"/>
    <cellStyle name="20% - Énfasis2_2015eko balantzea" xfId="28"/>
    <cellStyle name="20% - Énfasis3" xfId="29"/>
    <cellStyle name="20% - Énfasis3 2" xfId="30"/>
    <cellStyle name="20% - Énfasis3 3" xfId="31"/>
    <cellStyle name="20% - Énfasis3_2015eko balantzea" xfId="32"/>
    <cellStyle name="20% - Énfasis4" xfId="33"/>
    <cellStyle name="20% - Énfasis4 2" xfId="34"/>
    <cellStyle name="20% - Énfasis4 3" xfId="35"/>
    <cellStyle name="20% - Énfasis4_2015eko balantzea" xfId="36"/>
    <cellStyle name="20% - Énfasis5" xfId="37"/>
    <cellStyle name="20% - Énfasis5 2" xfId="38"/>
    <cellStyle name="20% - Énfasis5 3" xfId="39"/>
    <cellStyle name="20% - Énfasis5_ingresos de capital 2015" xfId="40"/>
    <cellStyle name="20% - Énfasis6" xfId="41"/>
    <cellStyle name="20% - Énfasis6 2" xfId="42"/>
    <cellStyle name="20% - Énfasis6 3" xfId="43"/>
    <cellStyle name="20% - Énfasis6_2015eko balantzea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" xfId="51"/>
    <cellStyle name="40% - Énfasis1 2" xfId="52"/>
    <cellStyle name="40% - Énfasis1 3" xfId="53"/>
    <cellStyle name="40% - Énfasis1_2015eko balantzea" xfId="54"/>
    <cellStyle name="40% - Énfasis2" xfId="55"/>
    <cellStyle name="40% - Énfasis2 2" xfId="56"/>
    <cellStyle name="40% - Énfasis2 3" xfId="57"/>
    <cellStyle name="40% - Énfasis2_ingresos de capital 2015" xfId="58"/>
    <cellStyle name="40% - Énfasis3" xfId="59"/>
    <cellStyle name="40% - Énfasis3 2" xfId="60"/>
    <cellStyle name="40% - Énfasis3 3" xfId="61"/>
    <cellStyle name="40% - Énfasis3_2015eko balantzea" xfId="62"/>
    <cellStyle name="40% - Énfasis4" xfId="63"/>
    <cellStyle name="40% - Énfasis4 2" xfId="64"/>
    <cellStyle name="40% - Énfasis4 3" xfId="65"/>
    <cellStyle name="40% - Énfasis4_2015eko balantzea" xfId="66"/>
    <cellStyle name="40% - Énfasis5" xfId="67"/>
    <cellStyle name="40% - Énfasis5 2" xfId="68"/>
    <cellStyle name="40% - Énfasis5 3" xfId="69"/>
    <cellStyle name="40% - Énfasis5_2015eko balantzea" xfId="70"/>
    <cellStyle name="40% - Énfasis6" xfId="71"/>
    <cellStyle name="40% - Énfasis6 2" xfId="72"/>
    <cellStyle name="40% - Énfasis6 3" xfId="73"/>
    <cellStyle name="40% - Énfasis6_2015eko balantzea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1 3" xfId="83"/>
    <cellStyle name="60% - Énfasis1_2015eko balantzea" xfId="84"/>
    <cellStyle name="60% - Énfasis2" xfId="85"/>
    <cellStyle name="60% - Énfasis2 2" xfId="86"/>
    <cellStyle name="60% - Énfasis2 3" xfId="87"/>
    <cellStyle name="60% - Énfasis2_2015eko balantzea" xfId="88"/>
    <cellStyle name="60% - Énfasis3" xfId="89"/>
    <cellStyle name="60% - Énfasis3 2" xfId="90"/>
    <cellStyle name="60% - Énfasis3 3" xfId="91"/>
    <cellStyle name="60% - Énfasis3_2015eko balantzea" xfId="92"/>
    <cellStyle name="60% - Énfasis4" xfId="93"/>
    <cellStyle name="60% - Énfasis4 2" xfId="94"/>
    <cellStyle name="60% - Énfasis4 3" xfId="95"/>
    <cellStyle name="60% - Énfasis4_2015eko balantzea" xfId="96"/>
    <cellStyle name="60% - Énfasis5" xfId="97"/>
    <cellStyle name="60% - Énfasis5 2" xfId="98"/>
    <cellStyle name="60% - Énfasis5 3" xfId="99"/>
    <cellStyle name="60% - Énfasis5_2015eko balantzea" xfId="100"/>
    <cellStyle name="60% - Énfasis6" xfId="101"/>
    <cellStyle name="60% - Énfasis6 2" xfId="102"/>
    <cellStyle name="60% - Énfasis6 3" xfId="103"/>
    <cellStyle name="60% - Énfasis6_2015eko balantzea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Buena" xfId="112"/>
    <cellStyle name="Buena 2" xfId="113"/>
    <cellStyle name="Buena 3" xfId="114"/>
    <cellStyle name="Buena_2015eko balantzea" xfId="115"/>
    <cellStyle name="Calculation" xfId="116"/>
    <cellStyle name="Cálculo" xfId="117"/>
    <cellStyle name="Cálculo 2" xfId="118"/>
    <cellStyle name="Cálculo 3" xfId="119"/>
    <cellStyle name="Cálculo_2015eko balantzea" xfId="120"/>
    <cellStyle name="Celda de comprobación" xfId="121"/>
    <cellStyle name="Celda de comprobación 2" xfId="122"/>
    <cellStyle name="Celda de comprobación 3" xfId="123"/>
    <cellStyle name="Celda de comprobación_ingresos de capital 2015" xfId="124"/>
    <cellStyle name="Celda vinculada" xfId="125"/>
    <cellStyle name="Celda vinculada 2" xfId="126"/>
    <cellStyle name="Celda vinculada 3" xfId="127"/>
    <cellStyle name="Celda vinculada_2015eko balantzea" xfId="128"/>
    <cellStyle name="Check Cell" xfId="129"/>
    <cellStyle name="Comma 2" xfId="130"/>
    <cellStyle name="Comma 3" xfId="131"/>
    <cellStyle name="Comma 4" xfId="132"/>
    <cellStyle name="Currency 2" xfId="133"/>
    <cellStyle name="Encabezado 4" xfId="134"/>
    <cellStyle name="Encabezado 4 2" xfId="135"/>
    <cellStyle name="Encabezado 4 3" xfId="136"/>
    <cellStyle name="Encabezado 4_2015eko balantzea" xfId="137"/>
    <cellStyle name="Énfasis1" xfId="138"/>
    <cellStyle name="Énfasis1 2" xfId="139"/>
    <cellStyle name="Énfasis1 3" xfId="140"/>
    <cellStyle name="Énfasis1_2015eko balantzea" xfId="141"/>
    <cellStyle name="Énfasis2" xfId="142"/>
    <cellStyle name="Énfasis2 2" xfId="143"/>
    <cellStyle name="Énfasis2 3" xfId="144"/>
    <cellStyle name="Énfasis2_2015eko balantzea" xfId="145"/>
    <cellStyle name="Énfasis3" xfId="146"/>
    <cellStyle name="Énfasis3 2" xfId="147"/>
    <cellStyle name="Énfasis3 3" xfId="148"/>
    <cellStyle name="Énfasis3_2015eko balantzea" xfId="149"/>
    <cellStyle name="Énfasis4" xfId="150"/>
    <cellStyle name="Énfasis4 2" xfId="151"/>
    <cellStyle name="Énfasis4 3" xfId="152"/>
    <cellStyle name="Énfasis4_2015eko balantzea" xfId="153"/>
    <cellStyle name="Énfasis5" xfId="154"/>
    <cellStyle name="Énfasis5 2" xfId="155"/>
    <cellStyle name="Énfasis5 3" xfId="156"/>
    <cellStyle name="Énfasis5_ingresos de capital 2015" xfId="157"/>
    <cellStyle name="Énfasis6" xfId="158"/>
    <cellStyle name="Énfasis6 2" xfId="159"/>
    <cellStyle name="Énfasis6 3" xfId="160"/>
    <cellStyle name="Énfasis6_2015eko balantzea" xfId="161"/>
    <cellStyle name="Entrada" xfId="162"/>
    <cellStyle name="Entrada 2" xfId="163"/>
    <cellStyle name="Entrada 3" xfId="164"/>
    <cellStyle name="Entrada_2015eko balantzea" xfId="165"/>
    <cellStyle name="Euro" xfId="166"/>
    <cellStyle name="Explanatory Text" xfId="167"/>
    <cellStyle name="Good" xfId="168"/>
    <cellStyle name="Heading 1" xfId="169"/>
    <cellStyle name="Heading 2" xfId="170"/>
    <cellStyle name="Heading 3" xfId="171"/>
    <cellStyle name="Heading 4" xfId="172"/>
    <cellStyle name="Hyperlink" xfId="173"/>
    <cellStyle name="Hipervínculo 2" xfId="174"/>
    <cellStyle name="Followed Hyperlink" xfId="175"/>
    <cellStyle name="Incorrecto" xfId="176"/>
    <cellStyle name="Incorrecto 2" xfId="177"/>
    <cellStyle name="Incorrecto 3" xfId="178"/>
    <cellStyle name="Incorrecto_2015eko balantzea" xfId="179"/>
    <cellStyle name="Input" xfId="180"/>
    <cellStyle name="Linked Cell" xfId="181"/>
    <cellStyle name="Comma" xfId="182"/>
    <cellStyle name="Comma [0]" xfId="183"/>
    <cellStyle name="Millares 2" xfId="184"/>
    <cellStyle name="Millares 3" xfId="185"/>
    <cellStyle name="Currency" xfId="186"/>
    <cellStyle name="Currency [0]" xfId="187"/>
    <cellStyle name="Moneda 2" xfId="188"/>
    <cellStyle name="Neutral" xfId="189"/>
    <cellStyle name="Neutral 2" xfId="190"/>
    <cellStyle name="Neutral 3" xfId="191"/>
    <cellStyle name="Neutral_2015eko balantzea" xfId="192"/>
    <cellStyle name="No-definido" xfId="193"/>
    <cellStyle name="No-definido 2" xfId="194"/>
    <cellStyle name="No-definido_consolidado" xfId="195"/>
    <cellStyle name="Normal 2" xfId="196"/>
    <cellStyle name="Normal 3" xfId="197"/>
    <cellStyle name="Normal 4" xfId="198"/>
    <cellStyle name="Normal 5" xfId="199"/>
    <cellStyle name="Notas" xfId="200"/>
    <cellStyle name="Notas 2" xfId="201"/>
    <cellStyle name="Notas 3" xfId="202"/>
    <cellStyle name="Notas 4" xfId="203"/>
    <cellStyle name="Notas_ingresos de capital 2015" xfId="204"/>
    <cellStyle name="Note" xfId="205"/>
    <cellStyle name="Output" xfId="206"/>
    <cellStyle name="Percent" xfId="207"/>
    <cellStyle name="Porcentual 2" xfId="208"/>
    <cellStyle name="Porcentual 3" xfId="209"/>
    <cellStyle name="Salida" xfId="210"/>
    <cellStyle name="Salida 2" xfId="211"/>
    <cellStyle name="Salida 3" xfId="212"/>
    <cellStyle name="Salida_2015eko balantzea" xfId="213"/>
    <cellStyle name="Texto de advertencia" xfId="214"/>
    <cellStyle name="Texto de advertencia 2" xfId="215"/>
    <cellStyle name="Texto de advertencia 3" xfId="216"/>
    <cellStyle name="Texto de advertencia_Hoja4" xfId="217"/>
    <cellStyle name="Texto explicativo" xfId="218"/>
    <cellStyle name="Texto explicativo 2" xfId="219"/>
    <cellStyle name="Texto explicativo 3" xfId="220"/>
    <cellStyle name="Title" xfId="221"/>
    <cellStyle name="Título" xfId="222"/>
    <cellStyle name="Título 1" xfId="223"/>
    <cellStyle name="Título 1 2" xfId="224"/>
    <cellStyle name="Título 1 3" xfId="225"/>
    <cellStyle name="Título 1_2015eko balantzea" xfId="226"/>
    <cellStyle name="Título 2" xfId="227"/>
    <cellStyle name="Título 2 2" xfId="228"/>
    <cellStyle name="Título 2 3" xfId="229"/>
    <cellStyle name="Título 2_2015eko balantzea" xfId="230"/>
    <cellStyle name="Título 3" xfId="231"/>
    <cellStyle name="Título 3 2" xfId="232"/>
    <cellStyle name="Título 3 3" xfId="233"/>
    <cellStyle name="Título 3_2015eko balantzea" xfId="234"/>
    <cellStyle name="Título 4" xfId="235"/>
    <cellStyle name="Título 5" xfId="236"/>
    <cellStyle name="Título_2015eko balantzea" xfId="237"/>
    <cellStyle name="Total" xfId="238"/>
    <cellStyle name="Total 2" xfId="239"/>
    <cellStyle name="Total 3" xfId="240"/>
    <cellStyle name="Total_2015eko balantzea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4"/>
  <sheetViews>
    <sheetView tabSelected="1" zoomScalePageLayoutView="0" workbookViewId="0" topLeftCell="A4">
      <selection activeCell="H32" sqref="H32"/>
    </sheetView>
  </sheetViews>
  <sheetFormatPr defaultColWidth="16.296875" defaultRowHeight="15"/>
  <cols>
    <col min="1" max="1" width="4.19921875" style="3" customWidth="1"/>
    <col min="2" max="2" width="32.3984375" style="3" customWidth="1"/>
    <col min="3" max="3" width="14.69921875" style="3" bestFit="1" customWidth="1"/>
    <col min="4" max="4" width="0.40625" style="3" hidden="1" customWidth="1"/>
    <col min="5" max="5" width="12.796875" style="3" customWidth="1"/>
    <col min="6" max="6" width="13" style="3" customWidth="1"/>
    <col min="7" max="7" width="11.8984375" style="3" customWidth="1"/>
    <col min="8" max="8" width="15.8984375" style="3" customWidth="1"/>
    <col min="9" max="9" width="14.8984375" style="3" customWidth="1"/>
    <col min="10" max="10" width="13.59765625" style="3" customWidth="1"/>
    <col min="11" max="11" width="14.19921875" style="67" hidden="1" customWidth="1"/>
    <col min="12" max="12" width="12.19921875" style="3" customWidth="1"/>
    <col min="13" max="13" width="11.796875" style="3" customWidth="1"/>
    <col min="14" max="14" width="11.8984375" style="3" customWidth="1"/>
    <col min="15" max="15" width="12" style="3" customWidth="1"/>
    <col min="16" max="16" width="14.296875" style="3" customWidth="1"/>
    <col min="17" max="17" width="13.296875" style="3" customWidth="1"/>
    <col min="18" max="18" width="13.3984375" style="3" customWidth="1"/>
    <col min="19" max="16384" width="16.296875" style="3" customWidth="1"/>
  </cols>
  <sheetData>
    <row r="1" spans="1:18" ht="13.5" customHeight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7" ht="11.25" customHeight="1" hidden="1">
      <c r="A2" s="4"/>
      <c r="B2" s="4"/>
      <c r="C2" s="4"/>
      <c r="D2" s="4"/>
      <c r="E2" s="4"/>
      <c r="F2" s="4"/>
      <c r="G2" s="4"/>
      <c r="H2" s="4"/>
      <c r="I2" s="4"/>
      <c r="J2" s="4"/>
      <c r="K2" s="64"/>
      <c r="L2" s="4"/>
      <c r="M2" s="4"/>
      <c r="N2" s="4"/>
      <c r="O2" s="4"/>
      <c r="P2" s="4"/>
      <c r="Q2" s="4"/>
    </row>
    <row r="3" spans="1:18" ht="0.75" customHeight="1" hidden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9" s="71" customFormat="1" ht="6.75" customHeight="1">
      <c r="A5" s="98" t="s">
        <v>86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70"/>
      <c r="R5" s="70"/>
      <c r="S5" s="70"/>
    </row>
    <row r="6" spans="1:19" ht="1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"/>
      <c r="R6" s="1"/>
      <c r="S6" s="1"/>
    </row>
    <row r="7" spans="1:255" ht="15">
      <c r="A7" s="98" t="s">
        <v>87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70"/>
    </row>
    <row r="8" spans="1:18" ht="13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7" ht="13.5" customHeight="1" thickTop="1">
      <c r="A9" s="5"/>
      <c r="B9" s="6"/>
      <c r="C9" s="45"/>
      <c r="D9" s="7"/>
      <c r="E9" s="48" t="s">
        <v>2</v>
      </c>
      <c r="F9" s="49" t="s">
        <v>3</v>
      </c>
      <c r="G9" s="49" t="s">
        <v>4</v>
      </c>
      <c r="H9" s="49"/>
      <c r="I9" s="49"/>
      <c r="J9" s="49"/>
      <c r="K9" s="49"/>
      <c r="L9" s="49"/>
      <c r="M9" s="49"/>
      <c r="N9" s="49"/>
      <c r="O9" s="49"/>
      <c r="P9" s="49"/>
      <c r="Q9" s="8"/>
    </row>
    <row r="10" spans="1:17" ht="13.5" customHeight="1">
      <c r="A10" s="99" t="s">
        <v>5</v>
      </c>
      <c r="B10" s="100"/>
      <c r="C10" s="46" t="s">
        <v>6</v>
      </c>
      <c r="D10" s="11"/>
      <c r="E10" s="46" t="s">
        <v>7</v>
      </c>
      <c r="F10" s="50" t="s">
        <v>8</v>
      </c>
      <c r="G10" s="50" t="s">
        <v>9</v>
      </c>
      <c r="H10" s="50" t="s">
        <v>10</v>
      </c>
      <c r="I10" s="53" t="s">
        <v>11</v>
      </c>
      <c r="J10" s="50"/>
      <c r="K10" s="53" t="s">
        <v>12</v>
      </c>
      <c r="L10" s="53"/>
      <c r="M10" s="50"/>
      <c r="N10" s="53"/>
      <c r="O10" s="53" t="s">
        <v>13</v>
      </c>
      <c r="P10" s="53" t="s">
        <v>21</v>
      </c>
      <c r="Q10" s="12" t="s">
        <v>14</v>
      </c>
    </row>
    <row r="11" spans="1:17" ht="13.5" customHeight="1">
      <c r="A11" s="9"/>
      <c r="B11" s="10"/>
      <c r="C11" s="46"/>
      <c r="D11" s="11"/>
      <c r="E11" s="46" t="s">
        <v>15</v>
      </c>
      <c r="F11" s="50" t="s">
        <v>16</v>
      </c>
      <c r="G11" s="50" t="s">
        <v>17</v>
      </c>
      <c r="H11" s="50" t="s">
        <v>18</v>
      </c>
      <c r="I11" s="53" t="s">
        <v>19</v>
      </c>
      <c r="J11" s="50" t="s">
        <v>10</v>
      </c>
      <c r="K11" s="53" t="s">
        <v>20</v>
      </c>
      <c r="L11" s="53"/>
      <c r="M11" s="50" t="s">
        <v>21</v>
      </c>
      <c r="N11" s="53" t="s">
        <v>22</v>
      </c>
      <c r="O11" s="53" t="s">
        <v>23</v>
      </c>
      <c r="P11" s="53" t="s">
        <v>35</v>
      </c>
      <c r="Q11" s="12"/>
    </row>
    <row r="12" spans="1:17" ht="13.5" customHeight="1">
      <c r="A12" s="99"/>
      <c r="B12" s="100"/>
      <c r="C12" s="46"/>
      <c r="D12" s="11"/>
      <c r="E12" s="46" t="s">
        <v>24</v>
      </c>
      <c r="F12" s="50" t="s">
        <v>25</v>
      </c>
      <c r="G12" s="50" t="s">
        <v>26</v>
      </c>
      <c r="H12" s="50" t="s">
        <v>27</v>
      </c>
      <c r="I12" s="53" t="s">
        <v>28</v>
      </c>
      <c r="J12" s="50" t="s">
        <v>29</v>
      </c>
      <c r="K12" s="53" t="s">
        <v>30</v>
      </c>
      <c r="L12" s="53" t="s">
        <v>31</v>
      </c>
      <c r="M12" s="50" t="s">
        <v>32</v>
      </c>
      <c r="N12" s="53" t="s">
        <v>33</v>
      </c>
      <c r="O12" s="53" t="s">
        <v>34</v>
      </c>
      <c r="P12" s="53" t="s">
        <v>85</v>
      </c>
      <c r="Q12" s="12"/>
    </row>
    <row r="13" spans="1:17" ht="13.5" customHeight="1">
      <c r="A13" s="99" t="s">
        <v>36</v>
      </c>
      <c r="B13" s="100"/>
      <c r="C13" s="46" t="s">
        <v>37</v>
      </c>
      <c r="D13" s="11"/>
      <c r="E13" s="46" t="s">
        <v>38</v>
      </c>
      <c r="F13" s="50" t="s">
        <v>39</v>
      </c>
      <c r="G13" s="50" t="s">
        <v>40</v>
      </c>
      <c r="H13" s="50" t="s">
        <v>41</v>
      </c>
      <c r="I13" s="53" t="s">
        <v>42</v>
      </c>
      <c r="J13" s="50"/>
      <c r="K13" s="53" t="s">
        <v>43</v>
      </c>
      <c r="L13" s="53"/>
      <c r="M13" s="50"/>
      <c r="N13" s="53"/>
      <c r="O13" s="53" t="s">
        <v>44</v>
      </c>
      <c r="P13" s="53" t="s">
        <v>35</v>
      </c>
      <c r="Q13" s="12" t="s">
        <v>45</v>
      </c>
    </row>
    <row r="14" spans="1:17" ht="13.5" customHeight="1" thickBot="1">
      <c r="A14" s="13"/>
      <c r="B14" s="14"/>
      <c r="C14" s="47"/>
      <c r="D14" s="15"/>
      <c r="E14" s="51" t="s">
        <v>40</v>
      </c>
      <c r="F14" s="52" t="s">
        <v>46</v>
      </c>
      <c r="G14" s="52" t="s">
        <v>47</v>
      </c>
      <c r="H14" s="52"/>
      <c r="I14" s="52"/>
      <c r="J14" s="52"/>
      <c r="K14" s="52"/>
      <c r="L14" s="52"/>
      <c r="M14" s="52"/>
      <c r="N14" s="52"/>
      <c r="O14" s="52"/>
      <c r="P14" s="52"/>
      <c r="Q14" s="16"/>
    </row>
    <row r="15" spans="1:17" ht="11.25" customHeight="1" thickTop="1">
      <c r="A15" s="17"/>
      <c r="B15" s="4"/>
      <c r="C15" s="82"/>
      <c r="D15" s="18"/>
      <c r="E15" s="18"/>
      <c r="F15" s="4"/>
      <c r="G15" s="28"/>
      <c r="H15" s="19"/>
      <c r="I15" s="19"/>
      <c r="J15" s="4"/>
      <c r="K15" s="65"/>
      <c r="L15" s="19"/>
      <c r="M15" s="28"/>
      <c r="N15" s="19"/>
      <c r="O15" s="43"/>
      <c r="P15" s="43"/>
      <c r="Q15" s="20"/>
    </row>
    <row r="16" spans="1:17" ht="15">
      <c r="A16" s="17"/>
      <c r="B16" s="4" t="s">
        <v>48</v>
      </c>
      <c r="C16" s="82"/>
      <c r="D16" s="21"/>
      <c r="E16" s="21"/>
      <c r="F16" s="28"/>
      <c r="G16" s="28"/>
      <c r="H16" s="43"/>
      <c r="I16" s="43"/>
      <c r="J16" s="28"/>
      <c r="K16" s="77"/>
      <c r="L16" s="43"/>
      <c r="M16" s="28"/>
      <c r="N16" s="43"/>
      <c r="O16" s="60"/>
      <c r="P16" s="43"/>
      <c r="Q16" s="20"/>
    </row>
    <row r="17" spans="1:19" ht="14.25">
      <c r="A17" s="17"/>
      <c r="B17" s="4" t="s">
        <v>49</v>
      </c>
      <c r="C17" s="82">
        <v>74453650.86</v>
      </c>
      <c r="D17" s="21"/>
      <c r="E17" s="29"/>
      <c r="F17" s="55"/>
      <c r="G17" s="55"/>
      <c r="H17" s="57"/>
      <c r="I17" s="57"/>
      <c r="J17" s="30"/>
      <c r="K17" s="57"/>
      <c r="L17" s="57"/>
      <c r="M17" s="55"/>
      <c r="N17" s="57"/>
      <c r="O17" s="57"/>
      <c r="P17" s="57"/>
      <c r="Q17" s="20">
        <f>SUM(C17:P17)</f>
        <v>74453650.86</v>
      </c>
      <c r="S17" s="96"/>
    </row>
    <row r="18" spans="1:19" ht="11.25" customHeight="1">
      <c r="A18" s="17"/>
      <c r="B18" s="4"/>
      <c r="C18" s="82"/>
      <c r="D18" s="21"/>
      <c r="E18" s="31"/>
      <c r="F18" s="32"/>
      <c r="G18" s="32"/>
      <c r="H18" s="43"/>
      <c r="I18" s="43"/>
      <c r="J18" s="32"/>
      <c r="K18" s="77"/>
      <c r="L18" s="43"/>
      <c r="M18" s="32"/>
      <c r="N18" s="43"/>
      <c r="O18" s="43"/>
      <c r="P18" s="43"/>
      <c r="Q18" s="20"/>
      <c r="S18" s="95"/>
    </row>
    <row r="19" spans="1:17" ht="14.25">
      <c r="A19" s="17"/>
      <c r="B19" s="4" t="s">
        <v>50</v>
      </c>
      <c r="C19" s="82"/>
      <c r="D19" s="21"/>
      <c r="E19" s="31"/>
      <c r="F19" s="32"/>
      <c r="G19" s="28"/>
      <c r="H19" s="43"/>
      <c r="I19" s="43"/>
      <c r="J19" s="32"/>
      <c r="K19" s="77"/>
      <c r="L19" s="43"/>
      <c r="M19" s="32"/>
      <c r="N19" s="43"/>
      <c r="O19" s="43"/>
      <c r="P19" s="43"/>
      <c r="Q19" s="20"/>
    </row>
    <row r="20" spans="1:19" ht="16.5" customHeight="1">
      <c r="A20" s="17"/>
      <c r="B20" s="4" t="s">
        <v>51</v>
      </c>
      <c r="C20" s="82">
        <v>4500000</v>
      </c>
      <c r="D20" s="21"/>
      <c r="E20" s="29"/>
      <c r="F20" s="55"/>
      <c r="G20" s="55"/>
      <c r="H20" s="57"/>
      <c r="I20" s="57"/>
      <c r="J20" s="30"/>
      <c r="K20" s="57"/>
      <c r="L20" s="57"/>
      <c r="M20" s="55"/>
      <c r="N20" s="57"/>
      <c r="O20" s="57"/>
      <c r="P20" s="57"/>
      <c r="Q20" s="20">
        <f>SUM(C20:P20)</f>
        <v>4500000</v>
      </c>
      <c r="S20" s="96"/>
    </row>
    <row r="21" spans="1:17" ht="14.25">
      <c r="A21" s="17"/>
      <c r="B21" s="4"/>
      <c r="C21" s="82"/>
      <c r="D21" s="21"/>
      <c r="E21" s="31"/>
      <c r="F21" s="28"/>
      <c r="G21" s="28"/>
      <c r="H21" s="43"/>
      <c r="I21" s="43"/>
      <c r="J21" s="28"/>
      <c r="K21" s="77"/>
      <c r="L21" s="43"/>
      <c r="M21" s="28"/>
      <c r="N21" s="43"/>
      <c r="O21" s="43"/>
      <c r="P21" s="43"/>
      <c r="Q21" s="20"/>
    </row>
    <row r="22" spans="1:17" ht="15">
      <c r="A22" s="17"/>
      <c r="B22" s="4" t="s">
        <v>52</v>
      </c>
      <c r="C22" s="82"/>
      <c r="D22" s="21"/>
      <c r="E22" s="31"/>
      <c r="F22" s="28"/>
      <c r="G22" s="62"/>
      <c r="H22" s="43"/>
      <c r="I22" s="43"/>
      <c r="J22" s="28"/>
      <c r="K22" s="77"/>
      <c r="L22" s="43"/>
      <c r="M22" s="28"/>
      <c r="N22" s="60"/>
      <c r="O22" s="56"/>
      <c r="P22" s="43"/>
      <c r="Q22" s="20"/>
    </row>
    <row r="23" spans="1:19" ht="14.25">
      <c r="A23" s="17"/>
      <c r="B23" s="4" t="s">
        <v>53</v>
      </c>
      <c r="C23" s="82">
        <v>55967220.44</v>
      </c>
      <c r="D23" s="21"/>
      <c r="E23" s="31"/>
      <c r="F23" s="28">
        <v>955500</v>
      </c>
      <c r="G23" s="62">
        <v>7536410.72</v>
      </c>
      <c r="H23" s="56">
        <v>1619167.68</v>
      </c>
      <c r="I23" s="56">
        <v>30000</v>
      </c>
      <c r="J23" s="34">
        <f>952000+544000+10000</f>
        <v>1506000</v>
      </c>
      <c r="K23" s="57"/>
      <c r="L23" s="43">
        <v>1410918</v>
      </c>
      <c r="M23" s="74">
        <v>4037972.52</v>
      </c>
      <c r="N23" s="56">
        <v>105782.72</v>
      </c>
      <c r="O23" s="56">
        <v>20846841.63</v>
      </c>
      <c r="P23" s="56">
        <v>663100</v>
      </c>
      <c r="Q23" s="20">
        <f>SUM(C23:P23)</f>
        <v>94678913.71</v>
      </c>
      <c r="S23" s="96"/>
    </row>
    <row r="24" spans="1:17" ht="11.25" customHeight="1">
      <c r="A24" s="17"/>
      <c r="B24" s="4"/>
      <c r="C24" s="82"/>
      <c r="D24" s="21"/>
      <c r="E24" s="31"/>
      <c r="F24" s="28"/>
      <c r="G24" s="62"/>
      <c r="H24" s="75"/>
      <c r="I24" s="43"/>
      <c r="J24" s="28"/>
      <c r="K24" s="77"/>
      <c r="L24" s="43"/>
      <c r="M24" s="28"/>
      <c r="N24" s="43"/>
      <c r="O24" s="56"/>
      <c r="P24" s="43"/>
      <c r="Q24" s="20"/>
    </row>
    <row r="25" spans="1:17" ht="15">
      <c r="A25" s="17"/>
      <c r="B25" s="4" t="s">
        <v>54</v>
      </c>
      <c r="C25" s="82"/>
      <c r="D25" s="21"/>
      <c r="E25" s="31"/>
      <c r="F25" s="28"/>
      <c r="G25" s="62"/>
      <c r="H25" s="75"/>
      <c r="I25" s="43"/>
      <c r="J25" s="61"/>
      <c r="K25" s="77"/>
      <c r="L25" s="43"/>
      <c r="M25" s="28"/>
      <c r="N25" s="43"/>
      <c r="O25" s="56"/>
      <c r="P25" s="43"/>
      <c r="Q25" s="20"/>
    </row>
    <row r="26" spans="1:19" ht="14.25">
      <c r="A26" s="17"/>
      <c r="B26" s="4" t="s">
        <v>55</v>
      </c>
      <c r="C26" s="82">
        <v>136372753.58</v>
      </c>
      <c r="D26" s="21"/>
      <c r="E26" s="31"/>
      <c r="F26" s="28">
        <v>607800</v>
      </c>
      <c r="G26" s="73">
        <v>191643.97</v>
      </c>
      <c r="H26" s="56">
        <v>2410379</v>
      </c>
      <c r="I26" s="57"/>
      <c r="J26" s="61">
        <v>602611.59</v>
      </c>
      <c r="K26" s="57"/>
      <c r="L26" s="56"/>
      <c r="M26" s="56">
        <v>1201524.4</v>
      </c>
      <c r="N26" s="56"/>
      <c r="O26" s="74">
        <v>93400.88</v>
      </c>
      <c r="P26" s="56">
        <v>279000</v>
      </c>
      <c r="Q26" s="20">
        <f>SUM(C26:P26)</f>
        <v>141759113.42000002</v>
      </c>
      <c r="S26" s="96"/>
    </row>
    <row r="27" spans="1:17" ht="15">
      <c r="A27" s="17"/>
      <c r="B27" s="4"/>
      <c r="C27" s="82"/>
      <c r="D27" s="21"/>
      <c r="E27" s="31"/>
      <c r="F27" s="28"/>
      <c r="G27" s="62"/>
      <c r="H27" s="75"/>
      <c r="I27" s="43"/>
      <c r="J27" s="61"/>
      <c r="K27" s="77"/>
      <c r="L27" s="43"/>
      <c r="M27" s="28"/>
      <c r="N27" s="43"/>
      <c r="O27" s="56"/>
      <c r="P27" s="43"/>
      <c r="Q27" s="20"/>
    </row>
    <row r="28" spans="1:17" ht="15">
      <c r="A28" s="17"/>
      <c r="B28" s="4" t="s">
        <v>56</v>
      </c>
      <c r="C28" s="82"/>
      <c r="D28" s="21"/>
      <c r="E28" s="31"/>
      <c r="F28" s="28"/>
      <c r="G28" s="62"/>
      <c r="H28" s="75"/>
      <c r="I28" s="43"/>
      <c r="J28" s="61"/>
      <c r="K28" s="77"/>
      <c r="L28" s="43"/>
      <c r="M28" s="28"/>
      <c r="N28" s="43"/>
      <c r="O28" s="56"/>
      <c r="P28" s="43"/>
      <c r="Q28" s="20"/>
    </row>
    <row r="29" spans="1:19" ht="14.25">
      <c r="A29" s="17"/>
      <c r="B29" s="4" t="s">
        <v>57</v>
      </c>
      <c r="C29" s="82">
        <v>4164378.3</v>
      </c>
      <c r="D29" s="21"/>
      <c r="E29" s="29"/>
      <c r="F29" s="55"/>
      <c r="G29" s="73">
        <v>108648.92</v>
      </c>
      <c r="H29" s="56">
        <v>2935310.5</v>
      </c>
      <c r="I29" s="43">
        <v>585557</v>
      </c>
      <c r="J29" s="56">
        <v>5317000</v>
      </c>
      <c r="K29" s="57"/>
      <c r="L29" s="56">
        <v>1500</v>
      </c>
      <c r="M29" s="28">
        <v>408775.2</v>
      </c>
      <c r="N29" s="43">
        <v>280548.49</v>
      </c>
      <c r="O29" s="56">
        <v>500</v>
      </c>
      <c r="P29" s="57"/>
      <c r="Q29" s="20">
        <f>SUM(C29:P29)</f>
        <v>13802218.409999998</v>
      </c>
      <c r="R29" s="38"/>
      <c r="S29" s="96"/>
    </row>
    <row r="30" spans="1:17" ht="11.25" customHeight="1">
      <c r="A30" s="17"/>
      <c r="B30" s="4"/>
      <c r="C30" s="82"/>
      <c r="D30" s="21"/>
      <c r="E30" s="31"/>
      <c r="F30" s="55"/>
      <c r="G30" s="62"/>
      <c r="H30" s="56"/>
      <c r="I30" s="43"/>
      <c r="J30" s="61"/>
      <c r="K30" s="77"/>
      <c r="L30" s="57"/>
      <c r="M30" s="28"/>
      <c r="N30" s="43"/>
      <c r="O30" s="56"/>
      <c r="P30" s="43"/>
      <c r="Q30" s="20"/>
    </row>
    <row r="31" spans="1:17" ht="14.25">
      <c r="A31" s="84"/>
      <c r="B31" s="28" t="s">
        <v>58</v>
      </c>
      <c r="C31" s="82"/>
      <c r="D31" s="21"/>
      <c r="E31" s="31"/>
      <c r="F31" s="32"/>
      <c r="G31" s="62"/>
      <c r="H31" s="56"/>
      <c r="I31" s="43"/>
      <c r="J31" s="61"/>
      <c r="K31" s="77"/>
      <c r="L31" s="57"/>
      <c r="M31" s="28"/>
      <c r="N31" s="43"/>
      <c r="O31" s="56"/>
      <c r="P31" s="43"/>
      <c r="Q31" s="20"/>
    </row>
    <row r="32" spans="1:19" ht="14.25">
      <c r="A32" s="84"/>
      <c r="B32" s="28" t="s">
        <v>59</v>
      </c>
      <c r="C32" s="82">
        <f>44030815.52</f>
        <v>44030815.52</v>
      </c>
      <c r="D32" s="21"/>
      <c r="E32" s="29"/>
      <c r="F32" s="55"/>
      <c r="G32" s="55"/>
      <c r="H32" s="57"/>
      <c r="I32" s="57"/>
      <c r="J32" s="56">
        <v>1000000</v>
      </c>
      <c r="K32" s="57"/>
      <c r="L32" s="57"/>
      <c r="M32" s="30"/>
      <c r="N32" s="57"/>
      <c r="O32" s="57"/>
      <c r="P32" s="57"/>
      <c r="Q32" s="20">
        <f>SUM(C32:P32)</f>
        <v>45030815.52</v>
      </c>
      <c r="S32" s="96"/>
    </row>
    <row r="33" spans="1:17" ht="14.25">
      <c r="A33" s="84"/>
      <c r="B33" s="28"/>
      <c r="C33" s="82"/>
      <c r="D33" s="21"/>
      <c r="E33" s="31"/>
      <c r="F33" s="32"/>
      <c r="G33" s="32"/>
      <c r="H33" s="56"/>
      <c r="I33" s="43"/>
      <c r="J33" s="61"/>
      <c r="K33" s="77"/>
      <c r="L33" s="43"/>
      <c r="M33" s="32"/>
      <c r="N33" s="43"/>
      <c r="O33" s="56"/>
      <c r="P33" s="43"/>
      <c r="Q33" s="20"/>
    </row>
    <row r="34" spans="1:17" ht="14.25">
      <c r="A34" s="84"/>
      <c r="B34" s="28" t="s">
        <v>60</v>
      </c>
      <c r="C34" s="82"/>
      <c r="D34" s="21"/>
      <c r="E34" s="31"/>
      <c r="F34" s="57"/>
      <c r="G34" s="57"/>
      <c r="H34" s="56"/>
      <c r="I34" s="43"/>
      <c r="J34" s="61"/>
      <c r="K34" s="77"/>
      <c r="L34" s="43"/>
      <c r="M34" s="32"/>
      <c r="N34" s="43"/>
      <c r="O34" s="56"/>
      <c r="P34" s="43"/>
      <c r="Q34" s="20"/>
    </row>
    <row r="35" spans="1:19" ht="14.25">
      <c r="A35" s="84"/>
      <c r="B35" s="28" t="s">
        <v>61</v>
      </c>
      <c r="C35" s="82">
        <v>2345250</v>
      </c>
      <c r="D35" s="21"/>
      <c r="E35" s="31"/>
      <c r="F35" s="55"/>
      <c r="G35" s="56"/>
      <c r="H35" s="55"/>
      <c r="I35" s="57"/>
      <c r="J35" s="56">
        <v>2920000</v>
      </c>
      <c r="K35" s="57"/>
      <c r="L35" s="57"/>
      <c r="M35" s="57"/>
      <c r="N35" s="56">
        <v>5000000</v>
      </c>
      <c r="O35" s="56">
        <v>929870</v>
      </c>
      <c r="P35" s="57"/>
      <c r="Q35" s="20">
        <f>SUM(C35:P35)</f>
        <v>11195120</v>
      </c>
      <c r="S35" s="96"/>
    </row>
    <row r="36" spans="1:17" ht="14.25">
      <c r="A36" s="84"/>
      <c r="B36" s="28"/>
      <c r="C36" s="82"/>
      <c r="D36" s="21"/>
      <c r="E36" s="31"/>
      <c r="F36" s="57"/>
      <c r="G36" s="57"/>
      <c r="H36" s="56"/>
      <c r="I36" s="43"/>
      <c r="J36" s="61"/>
      <c r="K36" s="77"/>
      <c r="L36" s="43"/>
      <c r="M36" s="36"/>
      <c r="N36" s="43"/>
      <c r="O36" s="56"/>
      <c r="P36" s="43"/>
      <c r="Q36" s="20"/>
    </row>
    <row r="37" spans="1:17" ht="11.25" customHeight="1">
      <c r="A37" s="84"/>
      <c r="B37" s="28" t="s">
        <v>62</v>
      </c>
      <c r="C37" s="82"/>
      <c r="D37" s="21"/>
      <c r="E37" s="31"/>
      <c r="F37" s="32"/>
      <c r="G37" s="32"/>
      <c r="H37" s="56"/>
      <c r="I37" s="43"/>
      <c r="J37" s="61"/>
      <c r="K37" s="77"/>
      <c r="L37" s="43"/>
      <c r="M37" s="32"/>
      <c r="N37" s="43"/>
      <c r="O37" s="56"/>
      <c r="P37" s="43"/>
      <c r="Q37" s="20"/>
    </row>
    <row r="38" spans="1:19" ht="14.25">
      <c r="A38" s="84"/>
      <c r="B38" s="28" t="s">
        <v>63</v>
      </c>
      <c r="C38" s="29"/>
      <c r="D38" s="76"/>
      <c r="E38" s="29"/>
      <c r="F38" s="55"/>
      <c r="G38" s="55"/>
      <c r="H38" s="56"/>
      <c r="I38" s="56"/>
      <c r="J38" s="56">
        <v>1299670.11</v>
      </c>
      <c r="K38" s="55"/>
      <c r="L38" s="74">
        <v>330722.18</v>
      </c>
      <c r="M38" s="57"/>
      <c r="N38" s="56">
        <f>1419684.38-1411442.84</f>
        <v>8241.539999999804</v>
      </c>
      <c r="O38" s="74">
        <v>475796.76</v>
      </c>
      <c r="P38" s="55"/>
      <c r="Q38" s="20">
        <f>SUM(C38:P38)</f>
        <v>2114430.59</v>
      </c>
      <c r="S38" s="96"/>
    </row>
    <row r="39" spans="1:17" ht="14.25">
      <c r="A39" s="84"/>
      <c r="B39" s="28"/>
      <c r="C39" s="82"/>
      <c r="D39" s="21"/>
      <c r="E39" s="31"/>
      <c r="F39" s="32"/>
      <c r="G39" s="32"/>
      <c r="H39" s="56"/>
      <c r="I39" s="43"/>
      <c r="J39" s="61"/>
      <c r="K39" s="77"/>
      <c r="L39" s="43"/>
      <c r="M39" s="32"/>
      <c r="N39" s="43"/>
      <c r="O39" s="43"/>
      <c r="P39" s="43"/>
      <c r="Q39" s="20"/>
    </row>
    <row r="40" spans="1:17" ht="11.25" customHeight="1">
      <c r="A40" s="84"/>
      <c r="B40" s="28" t="s">
        <v>64</v>
      </c>
      <c r="C40" s="82"/>
      <c r="D40" s="21"/>
      <c r="E40" s="31"/>
      <c r="F40" s="32"/>
      <c r="G40" s="32"/>
      <c r="H40" s="56"/>
      <c r="I40" s="43"/>
      <c r="J40" s="61"/>
      <c r="K40" s="77"/>
      <c r="L40" s="43"/>
      <c r="M40" s="32"/>
      <c r="N40" s="43"/>
      <c r="O40" s="43"/>
      <c r="P40" s="43"/>
      <c r="Q40" s="20"/>
    </row>
    <row r="41" spans="1:19" ht="14.25">
      <c r="A41" s="84"/>
      <c r="B41" s="28" t="s">
        <v>65</v>
      </c>
      <c r="C41" s="82">
        <v>13901295.96</v>
      </c>
      <c r="D41" s="21"/>
      <c r="E41" s="29"/>
      <c r="F41" s="55"/>
      <c r="G41" s="55"/>
      <c r="H41" s="56"/>
      <c r="I41" s="57"/>
      <c r="J41" s="34">
        <v>14824850</v>
      </c>
      <c r="K41" s="57"/>
      <c r="L41" s="57"/>
      <c r="M41" s="55"/>
      <c r="N41" s="57"/>
      <c r="O41" s="57"/>
      <c r="P41" s="57"/>
      <c r="Q41" s="20">
        <f>SUM(C41:P41)</f>
        <v>28726145.96</v>
      </c>
      <c r="S41" s="96"/>
    </row>
    <row r="42" spans="1:17" ht="15.75" thickBot="1">
      <c r="A42" s="17"/>
      <c r="B42" s="4"/>
      <c r="C42" s="97"/>
      <c r="D42" s="79"/>
      <c r="E42" s="79"/>
      <c r="F42" s="58"/>
      <c r="G42" s="58"/>
      <c r="H42" s="58"/>
      <c r="I42" s="58"/>
      <c r="J42" s="83"/>
      <c r="K42" s="80"/>
      <c r="L42" s="58"/>
      <c r="M42" s="58"/>
      <c r="N42" s="58"/>
      <c r="O42" s="72"/>
      <c r="P42" s="58"/>
      <c r="Q42" s="22"/>
    </row>
    <row r="43" spans="1:17" ht="11.25" customHeight="1" thickTop="1">
      <c r="A43" s="17"/>
      <c r="B43" s="4"/>
      <c r="C43" s="18"/>
      <c r="D43" s="18"/>
      <c r="E43" s="18"/>
      <c r="F43" s="4"/>
      <c r="G43" s="28"/>
      <c r="H43" s="19"/>
      <c r="I43" s="19"/>
      <c r="J43" s="4"/>
      <c r="K43" s="65"/>
      <c r="L43" s="19"/>
      <c r="M43" s="28"/>
      <c r="N43" s="19"/>
      <c r="O43" s="43"/>
      <c r="P43" s="43"/>
      <c r="Q43" s="20"/>
    </row>
    <row r="44" spans="1:17" ht="15">
      <c r="A44" s="17" t="s">
        <v>66</v>
      </c>
      <c r="B44" s="4"/>
      <c r="C44" s="18">
        <f>SUM(C17:C41)</f>
        <v>335735364.65999997</v>
      </c>
      <c r="D44" s="18"/>
      <c r="E44" s="18">
        <f>SUM(E17:E41)</f>
        <v>0</v>
      </c>
      <c r="F44" s="4">
        <f>SUM(F17:F41)</f>
        <v>1563300</v>
      </c>
      <c r="G44" s="28">
        <f>SUM(G17:G41)</f>
        <v>7836703.609999999</v>
      </c>
      <c r="H44" s="19">
        <f>SUM(H17:H42)</f>
        <v>6964857.18</v>
      </c>
      <c r="I44" s="19">
        <f>SUM(I17:I42)</f>
        <v>615557</v>
      </c>
      <c r="J44" s="4">
        <f>SUM(J17:J41)</f>
        <v>27470131.7</v>
      </c>
      <c r="K44" s="4">
        <f>SUM(K17:K41)</f>
        <v>0</v>
      </c>
      <c r="L44" s="19">
        <f>SUM(L17:L42)</f>
        <v>1743140.18</v>
      </c>
      <c r="M44" s="28">
        <f>SUM(M17:M41)</f>
        <v>5648272.12</v>
      </c>
      <c r="N44" s="19">
        <f>SUM(N17:N42)</f>
        <v>5394572.75</v>
      </c>
      <c r="O44" s="43">
        <f>SUM(O17:O42)</f>
        <v>22346409.27</v>
      </c>
      <c r="P44" s="43">
        <f>SUM(P17:P42)</f>
        <v>942100</v>
      </c>
      <c r="Q44" s="23">
        <f>SUM(Q17:Q41)</f>
        <v>416260408.46999997</v>
      </c>
    </row>
    <row r="45" spans="1:17" ht="11.25" customHeight="1" thickBot="1">
      <c r="A45" s="13"/>
      <c r="B45" s="14"/>
      <c r="C45" s="15"/>
      <c r="D45" s="15"/>
      <c r="E45" s="15"/>
      <c r="F45" s="14"/>
      <c r="G45" s="58"/>
      <c r="H45" s="14"/>
      <c r="I45" s="14"/>
      <c r="J45" s="14"/>
      <c r="K45" s="66"/>
      <c r="L45" s="14"/>
      <c r="M45" s="58"/>
      <c r="N45" s="14"/>
      <c r="O45" s="58"/>
      <c r="P45" s="58"/>
      <c r="Q45" s="22"/>
    </row>
    <row r="46" spans="1:17" ht="13.5" customHeight="1" thickTop="1">
      <c r="A46" s="17"/>
      <c r="B46" s="4"/>
      <c r="C46" s="54"/>
      <c r="D46" s="18"/>
      <c r="E46" s="48" t="s">
        <v>2</v>
      </c>
      <c r="F46" s="49" t="s">
        <v>3</v>
      </c>
      <c r="G46" s="49" t="s">
        <v>4</v>
      </c>
      <c r="H46" s="49"/>
      <c r="I46" s="49"/>
      <c r="J46" s="49"/>
      <c r="K46" s="49"/>
      <c r="L46" s="49"/>
      <c r="M46" s="49"/>
      <c r="N46" s="49"/>
      <c r="O46" s="49"/>
      <c r="P46" s="49"/>
      <c r="Q46" s="24"/>
    </row>
    <row r="47" spans="1:17" ht="13.5" customHeight="1">
      <c r="A47" s="99" t="s">
        <v>67</v>
      </c>
      <c r="B47" s="100"/>
      <c r="C47" s="46" t="s">
        <v>6</v>
      </c>
      <c r="D47" s="11"/>
      <c r="E47" s="46" t="s">
        <v>7</v>
      </c>
      <c r="F47" s="50" t="s">
        <v>8</v>
      </c>
      <c r="G47" s="50" t="s">
        <v>9</v>
      </c>
      <c r="H47" s="50" t="s">
        <v>10</v>
      </c>
      <c r="I47" s="53" t="s">
        <v>11</v>
      </c>
      <c r="J47" s="50"/>
      <c r="K47" s="53" t="s">
        <v>12</v>
      </c>
      <c r="L47" s="53"/>
      <c r="M47" s="50"/>
      <c r="N47" s="53"/>
      <c r="O47" s="53" t="s">
        <v>13</v>
      </c>
      <c r="P47" s="53" t="s">
        <v>21</v>
      </c>
      <c r="Q47" s="12" t="s">
        <v>14</v>
      </c>
    </row>
    <row r="48" spans="1:17" ht="13.5" customHeight="1">
      <c r="A48" s="9"/>
      <c r="B48" s="25"/>
      <c r="C48" s="46"/>
      <c r="D48" s="11"/>
      <c r="E48" s="46" t="s">
        <v>68</v>
      </c>
      <c r="F48" s="50" t="s">
        <v>16</v>
      </c>
      <c r="G48" s="50" t="s">
        <v>17</v>
      </c>
      <c r="H48" s="50" t="s">
        <v>18</v>
      </c>
      <c r="I48" s="53" t="s">
        <v>19</v>
      </c>
      <c r="J48" s="50" t="s">
        <v>10</v>
      </c>
      <c r="K48" s="53" t="s">
        <v>20</v>
      </c>
      <c r="L48" s="53"/>
      <c r="M48" s="50" t="s">
        <v>21</v>
      </c>
      <c r="N48" s="53" t="s">
        <v>22</v>
      </c>
      <c r="O48" s="53" t="s">
        <v>23</v>
      </c>
      <c r="P48" s="53" t="s">
        <v>35</v>
      </c>
      <c r="Q48" s="12"/>
    </row>
    <row r="49" spans="1:17" ht="13.5" customHeight="1">
      <c r="A49" s="26"/>
      <c r="B49" s="27"/>
      <c r="C49" s="46"/>
      <c r="D49" s="11"/>
      <c r="E49" s="46" t="s">
        <v>24</v>
      </c>
      <c r="F49" s="50" t="s">
        <v>25</v>
      </c>
      <c r="G49" s="50" t="s">
        <v>26</v>
      </c>
      <c r="H49" s="50" t="s">
        <v>27</v>
      </c>
      <c r="I49" s="53" t="s">
        <v>28</v>
      </c>
      <c r="J49" s="50" t="s">
        <v>29</v>
      </c>
      <c r="K49" s="53" t="s">
        <v>30</v>
      </c>
      <c r="L49" s="53" t="s">
        <v>31</v>
      </c>
      <c r="M49" s="50" t="s">
        <v>32</v>
      </c>
      <c r="N49" s="53" t="s">
        <v>33</v>
      </c>
      <c r="O49" s="53" t="s">
        <v>34</v>
      </c>
      <c r="P49" s="53" t="s">
        <v>85</v>
      </c>
      <c r="Q49" s="12"/>
    </row>
    <row r="50" spans="1:17" ht="13.5" customHeight="1">
      <c r="A50" s="99" t="s">
        <v>69</v>
      </c>
      <c r="B50" s="100"/>
      <c r="C50" s="46" t="s">
        <v>37</v>
      </c>
      <c r="D50" s="11"/>
      <c r="E50" s="46" t="s">
        <v>38</v>
      </c>
      <c r="F50" s="50" t="s">
        <v>39</v>
      </c>
      <c r="G50" s="50" t="s">
        <v>40</v>
      </c>
      <c r="H50" s="50" t="s">
        <v>41</v>
      </c>
      <c r="I50" s="53" t="s">
        <v>42</v>
      </c>
      <c r="J50" s="50"/>
      <c r="K50" s="53" t="s">
        <v>43</v>
      </c>
      <c r="L50" s="53"/>
      <c r="M50" s="50"/>
      <c r="N50" s="53"/>
      <c r="O50" s="53" t="s">
        <v>44</v>
      </c>
      <c r="P50" s="53" t="s">
        <v>35</v>
      </c>
      <c r="Q50" s="12" t="s">
        <v>45</v>
      </c>
    </row>
    <row r="51" spans="1:17" ht="13.5" customHeight="1" thickBot="1">
      <c r="A51" s="13"/>
      <c r="B51" s="14"/>
      <c r="C51" s="47"/>
      <c r="D51" s="15"/>
      <c r="E51" s="51" t="s">
        <v>40</v>
      </c>
      <c r="F51" s="52" t="s">
        <v>46</v>
      </c>
      <c r="G51" s="52" t="s">
        <v>47</v>
      </c>
      <c r="H51" s="52"/>
      <c r="I51" s="52"/>
      <c r="J51" s="52"/>
      <c r="K51" s="52"/>
      <c r="L51" s="52"/>
      <c r="M51" s="52"/>
      <c r="N51" s="52"/>
      <c r="O51" s="52"/>
      <c r="P51" s="52"/>
      <c r="Q51" s="22"/>
    </row>
    <row r="52" spans="1:17" ht="11.25" customHeight="1" thickTop="1">
      <c r="A52" s="17"/>
      <c r="B52" s="4"/>
      <c r="C52" s="21"/>
      <c r="D52" s="21"/>
      <c r="E52" s="21"/>
      <c r="F52" s="28"/>
      <c r="G52" s="28"/>
      <c r="H52" s="43"/>
      <c r="I52" s="43"/>
      <c r="J52" s="28"/>
      <c r="K52" s="77"/>
      <c r="L52" s="43"/>
      <c r="M52" s="28"/>
      <c r="N52" s="43"/>
      <c r="O52" s="43"/>
      <c r="P52" s="43"/>
      <c r="Q52" s="24"/>
    </row>
    <row r="53" spans="1:17" ht="11.25" customHeight="1">
      <c r="A53" s="17"/>
      <c r="B53" s="4" t="s">
        <v>70</v>
      </c>
      <c r="C53" s="21"/>
      <c r="D53" s="21"/>
      <c r="E53" s="21"/>
      <c r="F53" s="28"/>
      <c r="G53" s="28"/>
      <c r="H53" s="43"/>
      <c r="I53" s="43"/>
      <c r="J53" s="28"/>
      <c r="K53" s="77"/>
      <c r="L53" s="43"/>
      <c r="M53" s="28"/>
      <c r="N53" s="43"/>
      <c r="O53" s="56"/>
      <c r="P53" s="56"/>
      <c r="Q53" s="20"/>
    </row>
    <row r="54" spans="1:19" ht="14.25">
      <c r="A54" s="17"/>
      <c r="B54" s="4" t="s">
        <v>71</v>
      </c>
      <c r="C54" s="21">
        <v>76171301.41</v>
      </c>
      <c r="D54" s="21"/>
      <c r="E54" s="21">
        <v>3595419.52</v>
      </c>
      <c r="F54" s="28">
        <v>3572087.23</v>
      </c>
      <c r="G54" s="62">
        <v>4070739.75</v>
      </c>
      <c r="H54" s="28">
        <v>2475913.84</v>
      </c>
      <c r="I54" s="57"/>
      <c r="J54" s="28">
        <f>1397063.34</f>
        <v>1397063.34</v>
      </c>
      <c r="K54" s="57"/>
      <c r="L54" s="28">
        <v>533618.56</v>
      </c>
      <c r="M54" s="28">
        <v>11868272.72</v>
      </c>
      <c r="N54" s="28">
        <v>20184.64</v>
      </c>
      <c r="O54" s="56">
        <v>25423755.82</v>
      </c>
      <c r="P54" s="56">
        <v>1736418.21</v>
      </c>
      <c r="Q54" s="20">
        <f>SUM(C54:P54)</f>
        <v>130864775.04</v>
      </c>
      <c r="S54" s="96"/>
    </row>
    <row r="55" spans="1:17" ht="11.25" customHeight="1">
      <c r="A55" s="17"/>
      <c r="B55" s="4"/>
      <c r="C55" s="21"/>
      <c r="D55" s="21"/>
      <c r="E55" s="21"/>
      <c r="F55" s="28"/>
      <c r="G55" s="62"/>
      <c r="H55" s="56"/>
      <c r="I55" s="43"/>
      <c r="J55" s="28"/>
      <c r="K55" s="57"/>
      <c r="L55" s="43"/>
      <c r="M55" s="28"/>
      <c r="N55" s="43"/>
      <c r="O55" s="56"/>
      <c r="P55" s="56"/>
      <c r="Q55" s="20"/>
    </row>
    <row r="56" spans="1:17" ht="11.25" customHeight="1">
      <c r="A56" s="17"/>
      <c r="B56" s="4" t="s">
        <v>72</v>
      </c>
      <c r="C56" s="21"/>
      <c r="D56" s="21"/>
      <c r="E56" s="21"/>
      <c r="F56" s="28"/>
      <c r="G56" s="62"/>
      <c r="H56" s="56"/>
      <c r="I56" s="43"/>
      <c r="J56" s="28"/>
      <c r="K56" s="57"/>
      <c r="L56" s="43"/>
      <c r="M56" s="28"/>
      <c r="N56" s="43"/>
      <c r="O56" s="56"/>
      <c r="P56" s="56"/>
      <c r="Q56" s="20"/>
    </row>
    <row r="57" spans="1:17" ht="11.25" customHeight="1">
      <c r="A57" s="17"/>
      <c r="B57" s="4" t="s">
        <v>73</v>
      </c>
      <c r="C57" s="21"/>
      <c r="D57" s="21"/>
      <c r="E57" s="21"/>
      <c r="F57" s="28"/>
      <c r="G57" s="63"/>
      <c r="H57" s="56"/>
      <c r="I57" s="43"/>
      <c r="J57" s="28"/>
      <c r="K57" s="57"/>
      <c r="L57" s="43"/>
      <c r="M57" s="28"/>
      <c r="N57" s="43"/>
      <c r="O57" s="56"/>
      <c r="P57" s="56"/>
      <c r="Q57" s="20"/>
    </row>
    <row r="58" spans="1:19" ht="14.25">
      <c r="A58" s="17"/>
      <c r="B58" s="4" t="s">
        <v>74</v>
      </c>
      <c r="C58" s="21">
        <v>91841858.29</v>
      </c>
      <c r="D58" s="21"/>
      <c r="E58" s="21">
        <v>3061512.14</v>
      </c>
      <c r="F58" s="28">
        <v>381406</v>
      </c>
      <c r="G58" s="62">
        <v>8128007.5</v>
      </c>
      <c r="H58" s="56">
        <v>5630277.73</v>
      </c>
      <c r="I58" s="43">
        <v>476044</v>
      </c>
      <c r="J58" s="28">
        <v>3010831.17</v>
      </c>
      <c r="K58" s="57"/>
      <c r="L58" s="43">
        <v>709521.62</v>
      </c>
      <c r="M58" s="28">
        <v>14856499.58</v>
      </c>
      <c r="N58" s="43">
        <v>416018.83</v>
      </c>
      <c r="O58" s="56">
        <v>7796106.98</v>
      </c>
      <c r="P58" s="56">
        <v>1415080</v>
      </c>
      <c r="Q58" s="20">
        <f>SUM(C58:P58)</f>
        <v>137723163.84</v>
      </c>
      <c r="S58" s="96"/>
    </row>
    <row r="59" spans="1:17" ht="14.25">
      <c r="A59" s="17"/>
      <c r="B59" s="4"/>
      <c r="C59" s="21"/>
      <c r="D59" s="21"/>
      <c r="E59" s="21"/>
      <c r="F59" s="28"/>
      <c r="G59" s="63"/>
      <c r="H59" s="56"/>
      <c r="I59" s="43"/>
      <c r="J59" s="28"/>
      <c r="K59" s="77"/>
      <c r="L59" s="43"/>
      <c r="M59" s="28"/>
      <c r="N59" s="43"/>
      <c r="O59" s="56"/>
      <c r="P59" s="56"/>
      <c r="Q59" s="20"/>
    </row>
    <row r="60" spans="1:17" ht="11.25" customHeight="1">
      <c r="A60" s="17"/>
      <c r="B60" s="4" t="s">
        <v>75</v>
      </c>
      <c r="C60" s="21"/>
      <c r="D60" s="21"/>
      <c r="E60" s="21"/>
      <c r="F60" s="28"/>
      <c r="G60" s="62"/>
      <c r="H60" s="56"/>
      <c r="I60" s="43"/>
      <c r="J60" s="28"/>
      <c r="K60" s="77"/>
      <c r="L60" s="43"/>
      <c r="M60" s="28"/>
      <c r="N60" s="43"/>
      <c r="O60" s="57"/>
      <c r="P60" s="56"/>
      <c r="Q60" s="20"/>
    </row>
    <row r="61" spans="1:19" ht="14.25">
      <c r="A61" s="17"/>
      <c r="B61" s="4" t="s">
        <v>76</v>
      </c>
      <c r="C61" s="21">
        <v>1777965.85</v>
      </c>
      <c r="D61" s="21"/>
      <c r="E61" s="29"/>
      <c r="F61" s="30"/>
      <c r="G61" s="62">
        <v>23500</v>
      </c>
      <c r="H61" s="28">
        <v>5000</v>
      </c>
      <c r="I61" s="32"/>
      <c r="J61" s="28">
        <v>1243407.85</v>
      </c>
      <c r="K61" s="55"/>
      <c r="L61" s="30"/>
      <c r="M61" s="57"/>
      <c r="N61" s="57"/>
      <c r="O61" s="61">
        <v>750</v>
      </c>
      <c r="P61" s="57"/>
      <c r="Q61" s="20">
        <f>SUM(C61:P61)</f>
        <v>3050623.7</v>
      </c>
      <c r="S61" s="96"/>
    </row>
    <row r="62" spans="1:17" ht="14.25">
      <c r="A62" s="17"/>
      <c r="B62" s="4"/>
      <c r="C62" s="21"/>
      <c r="D62" s="21"/>
      <c r="E62" s="31"/>
      <c r="F62" s="32"/>
      <c r="G62" s="62"/>
      <c r="H62" s="56"/>
      <c r="I62" s="43"/>
      <c r="J62" s="28"/>
      <c r="K62" s="77"/>
      <c r="L62" s="43"/>
      <c r="M62" s="28"/>
      <c r="N62" s="57"/>
      <c r="O62" s="56"/>
      <c r="P62" s="56"/>
      <c r="Q62" s="20"/>
    </row>
    <row r="63" spans="1:17" ht="11.25" customHeight="1">
      <c r="A63" s="17"/>
      <c r="B63" s="4" t="s">
        <v>54</v>
      </c>
      <c r="C63" s="21"/>
      <c r="D63" s="21"/>
      <c r="E63" s="31"/>
      <c r="F63" s="32"/>
      <c r="G63" s="62"/>
      <c r="H63" s="56"/>
      <c r="I63" s="43"/>
      <c r="J63" s="28"/>
      <c r="K63" s="77"/>
      <c r="L63" s="43"/>
      <c r="M63" s="28"/>
      <c r="N63" s="57"/>
      <c r="O63" s="56"/>
      <c r="P63" s="56"/>
      <c r="Q63" s="20"/>
    </row>
    <row r="64" spans="1:19" ht="13.5" customHeight="1">
      <c r="A64" s="17"/>
      <c r="B64" s="4" t="s">
        <v>55</v>
      </c>
      <c r="C64" s="21">
        <f>82283412.85-B92</f>
        <v>23615743.799999997</v>
      </c>
      <c r="D64" s="33"/>
      <c r="E64" s="29"/>
      <c r="F64" s="34">
        <v>16200</v>
      </c>
      <c r="G64" s="62">
        <v>1419650</v>
      </c>
      <c r="H64" s="56">
        <v>3823300</v>
      </c>
      <c r="I64" s="57"/>
      <c r="J64" s="30"/>
      <c r="K64" s="55"/>
      <c r="L64" s="57"/>
      <c r="M64" s="28">
        <v>591491.84</v>
      </c>
      <c r="N64" s="56"/>
      <c r="O64" s="57"/>
      <c r="P64" s="57"/>
      <c r="Q64" s="20">
        <f>SUM(C64:P64)</f>
        <v>29466385.639999997</v>
      </c>
      <c r="S64" s="96"/>
    </row>
    <row r="65" spans="1:17" ht="14.25">
      <c r="A65" s="17"/>
      <c r="B65" s="4"/>
      <c r="C65" s="21"/>
      <c r="D65" s="21"/>
      <c r="E65" s="21"/>
      <c r="F65" s="32"/>
      <c r="G65" s="62"/>
      <c r="H65" s="56"/>
      <c r="I65" s="43"/>
      <c r="J65" s="28"/>
      <c r="K65" s="77"/>
      <c r="L65" s="43"/>
      <c r="M65" s="28"/>
      <c r="N65" s="56"/>
      <c r="O65" s="56"/>
      <c r="P65" s="56"/>
      <c r="Q65" s="20"/>
    </row>
    <row r="66" spans="1:17" ht="14.25">
      <c r="A66" s="17"/>
      <c r="B66" s="4" t="s">
        <v>88</v>
      </c>
      <c r="C66" s="21"/>
      <c r="D66" s="21"/>
      <c r="E66" s="21"/>
      <c r="F66" s="32"/>
      <c r="G66" s="62"/>
      <c r="H66" s="56"/>
      <c r="I66" s="43"/>
      <c r="J66" s="28"/>
      <c r="K66" s="77"/>
      <c r="L66" s="43"/>
      <c r="M66" s="28"/>
      <c r="N66" s="56"/>
      <c r="O66" s="56"/>
      <c r="P66" s="56"/>
      <c r="Q66" s="20"/>
    </row>
    <row r="67" spans="1:17" ht="14.25">
      <c r="A67" s="17"/>
      <c r="B67" s="4" t="s">
        <v>89</v>
      </c>
      <c r="C67" s="21">
        <v>1792145.1</v>
      </c>
      <c r="D67" s="21"/>
      <c r="E67" s="21"/>
      <c r="F67" s="32"/>
      <c r="G67" s="62"/>
      <c r="H67" s="56"/>
      <c r="I67" s="43"/>
      <c r="J67" s="28"/>
      <c r="K67" s="77"/>
      <c r="L67" s="43"/>
      <c r="M67" s="28"/>
      <c r="N67" s="56"/>
      <c r="O67" s="56"/>
      <c r="P67" s="56"/>
      <c r="Q67" s="20">
        <f>SUM(C67:P67)</f>
        <v>1792145.1</v>
      </c>
    </row>
    <row r="68" spans="1:17" ht="14.25">
      <c r="A68" s="17"/>
      <c r="B68" s="4"/>
      <c r="C68" s="21"/>
      <c r="D68" s="21"/>
      <c r="E68" s="21"/>
      <c r="F68" s="32"/>
      <c r="G68" s="62"/>
      <c r="H68" s="56"/>
      <c r="I68" s="43"/>
      <c r="J68" s="28"/>
      <c r="K68" s="77"/>
      <c r="L68" s="43"/>
      <c r="M68" s="28"/>
      <c r="N68" s="56"/>
      <c r="O68" s="56"/>
      <c r="P68" s="56"/>
      <c r="Q68" s="20"/>
    </row>
    <row r="69" spans="1:17" ht="11.25" customHeight="1">
      <c r="A69" s="17"/>
      <c r="B69" s="4" t="s">
        <v>77</v>
      </c>
      <c r="C69" s="21"/>
      <c r="D69" s="21"/>
      <c r="E69" s="21"/>
      <c r="F69" s="32"/>
      <c r="G69" s="62"/>
      <c r="H69" s="56"/>
      <c r="I69" s="56"/>
      <c r="J69" s="28"/>
      <c r="K69" s="77"/>
      <c r="L69" s="43"/>
      <c r="M69" s="28"/>
      <c r="N69" s="56"/>
      <c r="O69" s="56"/>
      <c r="P69" s="56"/>
      <c r="Q69" s="20"/>
    </row>
    <row r="70" spans="1:19" ht="14.25">
      <c r="A70" s="17"/>
      <c r="B70" s="4" t="s">
        <v>78</v>
      </c>
      <c r="C70" s="21">
        <v>51985932.98</v>
      </c>
      <c r="D70" s="21"/>
      <c r="E70" s="21">
        <v>1490000</v>
      </c>
      <c r="F70" s="34">
        <v>72000</v>
      </c>
      <c r="G70" s="62">
        <v>545250</v>
      </c>
      <c r="H70" s="56">
        <v>989000</v>
      </c>
      <c r="I70" s="57"/>
      <c r="J70" s="28">
        <f>18744850</f>
        <v>18744850</v>
      </c>
      <c r="K70" s="55"/>
      <c r="L70" s="56">
        <v>500000</v>
      </c>
      <c r="M70" s="28">
        <v>1157859.17</v>
      </c>
      <c r="N70" s="57">
        <v>5000000</v>
      </c>
      <c r="O70" s="56">
        <v>3306778</v>
      </c>
      <c r="P70" s="56">
        <v>38187.98</v>
      </c>
      <c r="Q70" s="20">
        <f>SUM(C70:P70)</f>
        <v>83829858.13</v>
      </c>
      <c r="S70" s="96"/>
    </row>
    <row r="71" spans="1:17" ht="14.25">
      <c r="A71" s="17"/>
      <c r="B71" s="4"/>
      <c r="C71" s="21"/>
      <c r="D71" s="21"/>
      <c r="E71" s="21"/>
      <c r="F71" s="28"/>
      <c r="G71" s="62"/>
      <c r="H71" s="56"/>
      <c r="I71" s="43"/>
      <c r="J71" s="28"/>
      <c r="K71" s="77"/>
      <c r="L71" s="43"/>
      <c r="M71" s="28"/>
      <c r="N71" s="56"/>
      <c r="O71" s="56"/>
      <c r="P71" s="56"/>
      <c r="Q71" s="20"/>
    </row>
    <row r="72" spans="1:17" ht="11.25" customHeight="1">
      <c r="A72" s="17"/>
      <c r="B72" s="4" t="s">
        <v>60</v>
      </c>
      <c r="C72" s="21"/>
      <c r="D72" s="21"/>
      <c r="E72" s="21"/>
      <c r="F72" s="28"/>
      <c r="G72" s="28"/>
      <c r="H72" s="56"/>
      <c r="I72" s="43"/>
      <c r="J72" s="28"/>
      <c r="K72" s="77"/>
      <c r="L72" s="43"/>
      <c r="M72" s="28"/>
      <c r="N72" s="56"/>
      <c r="O72" s="56"/>
      <c r="P72" s="56"/>
      <c r="Q72" s="20"/>
    </row>
    <row r="73" spans="1:19" ht="14.25">
      <c r="A73" s="17"/>
      <c r="B73" s="4" t="s">
        <v>61</v>
      </c>
      <c r="C73" s="21">
        <f>15981452.22-B93</f>
        <v>10357343.05</v>
      </c>
      <c r="D73" s="33"/>
      <c r="E73" s="29"/>
      <c r="F73" s="30"/>
      <c r="G73" s="30"/>
      <c r="H73" s="57"/>
      <c r="I73" s="78"/>
      <c r="J73" s="30"/>
      <c r="K73" s="57"/>
      <c r="L73" s="57"/>
      <c r="M73" s="30"/>
      <c r="N73" s="57"/>
      <c r="O73" s="57"/>
      <c r="P73" s="57"/>
      <c r="Q73" s="20">
        <f>SUM(C73:P73)</f>
        <v>10357343.05</v>
      </c>
      <c r="S73" s="96"/>
    </row>
    <row r="74" spans="1:17" ht="14.25">
      <c r="A74" s="17"/>
      <c r="B74" s="4"/>
      <c r="C74" s="21"/>
      <c r="D74" s="21"/>
      <c r="E74" s="31"/>
      <c r="F74" s="32"/>
      <c r="G74" s="32"/>
      <c r="H74" s="43"/>
      <c r="I74" s="43"/>
      <c r="J74" s="32"/>
      <c r="K74" s="77"/>
      <c r="L74" s="43"/>
      <c r="M74" s="32"/>
      <c r="N74" s="56"/>
      <c r="O74" s="56"/>
      <c r="P74" s="56"/>
      <c r="Q74" s="20"/>
    </row>
    <row r="75" spans="1:17" ht="11.25" customHeight="1">
      <c r="A75" s="17"/>
      <c r="B75" s="4" t="s">
        <v>62</v>
      </c>
      <c r="C75" s="21"/>
      <c r="D75" s="21"/>
      <c r="E75" s="31"/>
      <c r="F75" s="32"/>
      <c r="G75" s="32"/>
      <c r="H75" s="43"/>
      <c r="I75" s="43"/>
      <c r="J75" s="32"/>
      <c r="K75" s="77"/>
      <c r="L75" s="43"/>
      <c r="M75" s="32"/>
      <c r="N75" s="56"/>
      <c r="O75" s="56"/>
      <c r="P75" s="56"/>
      <c r="Q75" s="20"/>
    </row>
    <row r="76" spans="1:19" ht="14.25">
      <c r="A76" s="17"/>
      <c r="B76" s="4" t="s">
        <v>63</v>
      </c>
      <c r="C76" s="29"/>
      <c r="D76" s="21"/>
      <c r="E76" s="29"/>
      <c r="F76" s="30"/>
      <c r="G76" s="30"/>
      <c r="H76" s="56"/>
      <c r="I76" s="56">
        <v>127493</v>
      </c>
      <c r="J76" s="30"/>
      <c r="K76" s="77"/>
      <c r="L76" s="34"/>
      <c r="M76" s="34">
        <v>26135.64</v>
      </c>
      <c r="N76" s="57"/>
      <c r="O76" s="57"/>
      <c r="P76" s="57"/>
      <c r="Q76" s="20">
        <f>SUM(C76:P76)</f>
        <v>153628.64</v>
      </c>
      <c r="S76" s="96"/>
    </row>
    <row r="77" spans="1:17" ht="14.25">
      <c r="A77" s="17"/>
      <c r="B77" s="4"/>
      <c r="C77" s="21"/>
      <c r="D77" s="21"/>
      <c r="E77" s="21"/>
      <c r="F77" s="28"/>
      <c r="G77" s="28"/>
      <c r="H77" s="43"/>
      <c r="I77" s="43"/>
      <c r="J77" s="28"/>
      <c r="K77" s="77"/>
      <c r="L77" s="56"/>
      <c r="M77" s="28"/>
      <c r="N77" s="56"/>
      <c r="O77" s="56"/>
      <c r="P77" s="56"/>
      <c r="Q77" s="20"/>
    </row>
    <row r="78" spans="1:17" ht="11.25" customHeight="1">
      <c r="A78" s="17"/>
      <c r="B78" s="4" t="s">
        <v>64</v>
      </c>
      <c r="C78" s="21"/>
      <c r="D78" s="21"/>
      <c r="E78" s="21"/>
      <c r="F78" s="28"/>
      <c r="G78" s="59"/>
      <c r="H78" s="43"/>
      <c r="I78" s="43"/>
      <c r="J78" s="28"/>
      <c r="K78" s="77"/>
      <c r="L78" s="43"/>
      <c r="M78" s="28"/>
      <c r="N78" s="56"/>
      <c r="O78" s="56"/>
      <c r="P78" s="56"/>
      <c r="Q78" s="20"/>
    </row>
    <row r="79" spans="1:19" ht="14.25">
      <c r="A79" s="17"/>
      <c r="B79" s="4" t="s">
        <v>65</v>
      </c>
      <c r="C79" s="21">
        <v>13901295.96</v>
      </c>
      <c r="D79" s="21"/>
      <c r="E79" s="29"/>
      <c r="F79" s="30"/>
      <c r="G79" s="30"/>
      <c r="H79" s="28">
        <v>556499.26</v>
      </c>
      <c r="I79" s="56">
        <v>12020</v>
      </c>
      <c r="J79" s="28">
        <v>4552670.11</v>
      </c>
      <c r="K79" s="57"/>
      <c r="L79" s="57"/>
      <c r="M79" s="30"/>
      <c r="N79" s="57"/>
      <c r="O79" s="56"/>
      <c r="P79" s="57"/>
      <c r="Q79" s="20">
        <f>SUM(C79:P79)</f>
        <v>19022485.330000002</v>
      </c>
      <c r="S79" s="96"/>
    </row>
    <row r="80" spans="1:17" ht="11.25" customHeight="1" thickBot="1">
      <c r="A80" s="17"/>
      <c r="B80" s="4"/>
      <c r="C80" s="79"/>
      <c r="D80" s="79"/>
      <c r="E80" s="79"/>
      <c r="F80" s="58"/>
      <c r="G80" s="58"/>
      <c r="H80" s="58"/>
      <c r="I80" s="58"/>
      <c r="J80" s="58"/>
      <c r="K80" s="80"/>
      <c r="L80" s="58"/>
      <c r="M80" s="58"/>
      <c r="N80" s="58"/>
      <c r="O80" s="58"/>
      <c r="P80" s="81"/>
      <c r="Q80" s="22"/>
    </row>
    <row r="81" spans="1:17" ht="11.25" customHeight="1" thickTop="1">
      <c r="A81" s="17"/>
      <c r="B81" s="4"/>
      <c r="C81" s="18"/>
      <c r="D81" s="18"/>
      <c r="E81" s="18"/>
      <c r="F81" s="4"/>
      <c r="G81" s="28"/>
      <c r="H81" s="19"/>
      <c r="I81" s="19"/>
      <c r="J81" s="4"/>
      <c r="K81" s="65"/>
      <c r="L81" s="19"/>
      <c r="M81" s="28"/>
      <c r="N81" s="19"/>
      <c r="O81" s="43"/>
      <c r="P81" s="43"/>
      <c r="Q81" s="20"/>
    </row>
    <row r="82" spans="1:17" s="36" customFormat="1" ht="15">
      <c r="A82" s="84" t="s">
        <v>79</v>
      </c>
      <c r="B82" s="28"/>
      <c r="C82" s="21">
        <f>SUM(C54:C79)</f>
        <v>271443586.43999994</v>
      </c>
      <c r="D82" s="21"/>
      <c r="E82" s="21">
        <f aca="true" t="shared" si="0" ref="E82:P82">SUM(E54:E79)</f>
        <v>8146931.66</v>
      </c>
      <c r="F82" s="28">
        <f t="shared" si="0"/>
        <v>4041693.23</v>
      </c>
      <c r="G82" s="28">
        <f t="shared" si="0"/>
        <v>14187147.25</v>
      </c>
      <c r="H82" s="43">
        <f t="shared" si="0"/>
        <v>13479990.83</v>
      </c>
      <c r="I82" s="43">
        <f t="shared" si="0"/>
        <v>615557</v>
      </c>
      <c r="J82" s="28">
        <f>SUM(J54:J79)</f>
        <v>28948822.47</v>
      </c>
      <c r="K82" s="28">
        <f>SUM(K54:K79)</f>
        <v>0</v>
      </c>
      <c r="L82" s="43">
        <f t="shared" si="0"/>
        <v>1743140.1800000002</v>
      </c>
      <c r="M82" s="28">
        <f t="shared" si="0"/>
        <v>28500258.950000003</v>
      </c>
      <c r="N82" s="43">
        <f t="shared" si="0"/>
        <v>5436203.47</v>
      </c>
      <c r="O82" s="43">
        <f t="shared" si="0"/>
        <v>36527390.8</v>
      </c>
      <c r="P82" s="43">
        <f t="shared" si="0"/>
        <v>3189686.19</v>
      </c>
      <c r="Q82" s="23">
        <f>SUM(Q54:Q79)</f>
        <v>416260408.46999997</v>
      </c>
    </row>
    <row r="83" spans="1:17" s="36" customFormat="1" ht="11.25" customHeight="1" thickBot="1">
      <c r="A83" s="86"/>
      <c r="B83" s="58"/>
      <c r="C83" s="79"/>
      <c r="D83" s="79"/>
      <c r="E83" s="79"/>
      <c r="F83" s="58"/>
      <c r="G83" s="58"/>
      <c r="H83" s="58"/>
      <c r="I83" s="58"/>
      <c r="J83" s="58"/>
      <c r="K83" s="80"/>
      <c r="L83" s="58"/>
      <c r="M83" s="58"/>
      <c r="N83" s="58"/>
      <c r="O83" s="58"/>
      <c r="P83" s="58"/>
      <c r="Q83" s="22"/>
    </row>
    <row r="84" spans="1:17" s="36" customFormat="1" ht="11.25" customHeight="1" thickTop="1">
      <c r="A84" s="84"/>
      <c r="B84" s="28"/>
      <c r="C84" s="21"/>
      <c r="D84" s="21"/>
      <c r="E84" s="21"/>
      <c r="F84" s="28"/>
      <c r="G84" s="28"/>
      <c r="H84" s="43"/>
      <c r="I84" s="43"/>
      <c r="J84" s="28"/>
      <c r="K84" s="77"/>
      <c r="L84" s="43"/>
      <c r="M84" s="28"/>
      <c r="N84" s="43"/>
      <c r="O84" s="43"/>
      <c r="P84" s="43"/>
      <c r="Q84" s="94"/>
    </row>
    <row r="85" spans="1:17" s="36" customFormat="1" ht="11.25" customHeight="1">
      <c r="A85" s="84"/>
      <c r="B85" s="28"/>
      <c r="C85" s="21"/>
      <c r="D85" s="21"/>
      <c r="E85" s="21"/>
      <c r="F85" s="28"/>
      <c r="G85" s="28"/>
      <c r="H85" s="43"/>
      <c r="I85" s="43"/>
      <c r="J85" s="28"/>
      <c r="K85" s="77"/>
      <c r="L85" s="43"/>
      <c r="M85" s="28"/>
      <c r="N85" s="43"/>
      <c r="O85" s="43"/>
      <c r="P85" s="43"/>
      <c r="Q85" s="88"/>
    </row>
    <row r="86" spans="1:17" s="36" customFormat="1" ht="13.5" customHeight="1">
      <c r="A86" s="84"/>
      <c r="B86" s="89" t="s">
        <v>80</v>
      </c>
      <c r="C86" s="90">
        <f>SUM(E86:P86)</f>
        <v>64291778.22</v>
      </c>
      <c r="D86" s="90"/>
      <c r="E86" s="90">
        <f>E82-E44</f>
        <v>8146931.66</v>
      </c>
      <c r="F86" s="89">
        <f aca="true" t="shared" si="1" ref="F86:P86">F82-F44</f>
        <v>2478393.23</v>
      </c>
      <c r="G86" s="89">
        <f>G82-G44</f>
        <v>6350443.640000001</v>
      </c>
      <c r="H86" s="60">
        <f t="shared" si="1"/>
        <v>6515133.65</v>
      </c>
      <c r="I86" s="60">
        <f t="shared" si="1"/>
        <v>0</v>
      </c>
      <c r="J86" s="89">
        <f t="shared" si="1"/>
        <v>1478690.7699999996</v>
      </c>
      <c r="K86" s="89">
        <f t="shared" si="1"/>
        <v>0</v>
      </c>
      <c r="L86" s="60">
        <f t="shared" si="1"/>
        <v>0</v>
      </c>
      <c r="M86" s="89">
        <f t="shared" si="1"/>
        <v>22851986.830000002</v>
      </c>
      <c r="N86" s="60">
        <f t="shared" si="1"/>
        <v>41630.71999999974</v>
      </c>
      <c r="O86" s="60">
        <f t="shared" si="1"/>
        <v>14180981.529999997</v>
      </c>
      <c r="P86" s="60">
        <f t="shared" si="1"/>
        <v>2247586.19</v>
      </c>
      <c r="Q86" s="85">
        <f>Q44-Q82</f>
        <v>0</v>
      </c>
    </row>
    <row r="87" spans="1:17" s="36" customFormat="1" ht="11.25" customHeight="1">
      <c r="A87" s="84"/>
      <c r="B87" s="28"/>
      <c r="C87" s="21"/>
      <c r="D87" s="21"/>
      <c r="E87" s="21"/>
      <c r="F87" s="28"/>
      <c r="G87" s="28"/>
      <c r="H87" s="43"/>
      <c r="I87" s="43"/>
      <c r="J87" s="28"/>
      <c r="K87" s="77"/>
      <c r="L87" s="43"/>
      <c r="M87" s="28"/>
      <c r="N87" s="43"/>
      <c r="O87" s="43"/>
      <c r="P87" s="43"/>
      <c r="Q87" s="88"/>
    </row>
    <row r="88" spans="1:17" s="36" customFormat="1" ht="11.25" customHeight="1" thickBot="1">
      <c r="A88" s="86"/>
      <c r="B88" s="58"/>
      <c r="C88" s="79"/>
      <c r="D88" s="79"/>
      <c r="E88" s="79"/>
      <c r="F88" s="58"/>
      <c r="G88" s="58"/>
      <c r="H88" s="58"/>
      <c r="I88" s="58"/>
      <c r="J88" s="58"/>
      <c r="K88" s="80"/>
      <c r="L88" s="58"/>
      <c r="M88" s="58"/>
      <c r="N88" s="58"/>
      <c r="O88" s="58"/>
      <c r="P88" s="58"/>
      <c r="Q88" s="87"/>
    </row>
    <row r="89" spans="1:17" s="36" customFormat="1" ht="11.25" customHeight="1" thickTop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77"/>
      <c r="L89" s="43"/>
      <c r="M89" s="43"/>
      <c r="N89" s="43"/>
      <c r="O89" s="43"/>
      <c r="P89" s="43"/>
      <c r="Q89" s="43"/>
    </row>
    <row r="90" spans="1:16" s="36" customFormat="1" ht="14.25">
      <c r="A90" s="28"/>
      <c r="B90" s="28"/>
      <c r="C90" s="28"/>
      <c r="D90" s="28"/>
      <c r="E90" s="28"/>
      <c r="F90" s="28"/>
      <c r="G90" s="28"/>
      <c r="H90" s="43"/>
      <c r="I90" s="43"/>
      <c r="J90" s="43"/>
      <c r="K90" s="77"/>
      <c r="L90" s="43"/>
      <c r="M90" s="43"/>
      <c r="N90" s="43"/>
      <c r="O90" s="43">
        <f>O92-O86</f>
        <v>0</v>
      </c>
      <c r="P90" s="43"/>
    </row>
    <row r="91" spans="2:16" s="36" customFormat="1" ht="15">
      <c r="B91" s="89" t="s">
        <v>81</v>
      </c>
      <c r="H91" s="39"/>
      <c r="I91" s="39"/>
      <c r="K91" s="91"/>
      <c r="L91" s="39"/>
      <c r="N91" s="39"/>
      <c r="O91" s="39"/>
      <c r="P91" s="39"/>
    </row>
    <row r="92" spans="2:38" s="36" customFormat="1" ht="12.75">
      <c r="B92" s="40">
        <f>SUM(E92:P92)</f>
        <v>58667669.05</v>
      </c>
      <c r="C92" s="37" t="s">
        <v>82</v>
      </c>
      <c r="D92" s="37"/>
      <c r="E92" s="35">
        <v>6656931.66</v>
      </c>
      <c r="F92" s="35">
        <v>2406393.23</v>
      </c>
      <c r="G92" s="35">
        <v>5805193.64</v>
      </c>
      <c r="H92" s="35">
        <v>5526133.65</v>
      </c>
      <c r="I92" s="35">
        <v>0</v>
      </c>
      <c r="J92" s="35">
        <v>128690.77</v>
      </c>
      <c r="K92" s="68"/>
      <c r="L92" s="35">
        <v>0</v>
      </c>
      <c r="M92" s="35">
        <v>21694127.66</v>
      </c>
      <c r="N92" s="35">
        <v>41630.72</v>
      </c>
      <c r="O92" s="35">
        <v>14180981.53</v>
      </c>
      <c r="P92" s="35">
        <v>2227586.19</v>
      </c>
      <c r="Q92" s="37">
        <f>SUM(E92:P92)</f>
        <v>58667669.05</v>
      </c>
      <c r="R92" s="4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2:38" s="36" customFormat="1" ht="12.75">
      <c r="B93" s="40">
        <f>SUM(E93:P93)</f>
        <v>5624109.17</v>
      </c>
      <c r="C93" s="37" t="s">
        <v>83</v>
      </c>
      <c r="D93" s="37"/>
      <c r="E93" s="35">
        <v>1490000</v>
      </c>
      <c r="F93" s="35">
        <v>72000</v>
      </c>
      <c r="G93" s="35">
        <v>545250</v>
      </c>
      <c r="H93" s="35">
        <v>989000</v>
      </c>
      <c r="I93" s="35">
        <v>0</v>
      </c>
      <c r="J93" s="35">
        <v>1350000</v>
      </c>
      <c r="K93" s="68"/>
      <c r="L93" s="35">
        <v>0</v>
      </c>
      <c r="M93" s="35">
        <v>1157859.17</v>
      </c>
      <c r="N93" s="35">
        <v>0</v>
      </c>
      <c r="O93" s="35">
        <v>0</v>
      </c>
      <c r="P93" s="35">
        <v>20000</v>
      </c>
      <c r="Q93" s="37">
        <f>SUM(E93:P93)</f>
        <v>5624109.17</v>
      </c>
      <c r="R93" s="4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2:43" s="36" customFormat="1" ht="12.75">
      <c r="B94" s="40">
        <f>SUM(E94:P94)</f>
        <v>64291778.22</v>
      </c>
      <c r="C94" s="40" t="s">
        <v>84</v>
      </c>
      <c r="D94" s="40"/>
      <c r="E94" s="40">
        <f>E92+E93</f>
        <v>8146931.66</v>
      </c>
      <c r="F94" s="40">
        <f aca="true" t="shared" si="2" ref="F94:Q94">F92+F93</f>
        <v>2478393.23</v>
      </c>
      <c r="G94" s="40">
        <f t="shared" si="2"/>
        <v>6350443.64</v>
      </c>
      <c r="H94" s="40">
        <f t="shared" si="2"/>
        <v>6515133.65</v>
      </c>
      <c r="I94" s="40">
        <f t="shared" si="2"/>
        <v>0</v>
      </c>
      <c r="J94" s="40">
        <f t="shared" si="2"/>
        <v>1478690.77</v>
      </c>
      <c r="K94" s="40">
        <f t="shared" si="2"/>
        <v>0</v>
      </c>
      <c r="L94" s="40">
        <f t="shared" si="2"/>
        <v>0</v>
      </c>
      <c r="M94" s="40">
        <f t="shared" si="2"/>
        <v>22851986.83</v>
      </c>
      <c r="N94" s="40">
        <f t="shared" si="2"/>
        <v>41630.72</v>
      </c>
      <c r="O94" s="40">
        <f t="shared" si="2"/>
        <v>14180981.53</v>
      </c>
      <c r="P94" s="40">
        <f t="shared" si="2"/>
        <v>2247586.19</v>
      </c>
      <c r="Q94" s="40">
        <f t="shared" si="2"/>
        <v>64291778.22</v>
      </c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92"/>
      <c r="AN94" s="92"/>
      <c r="AO94" s="92"/>
      <c r="AP94" s="92"/>
      <c r="AQ94" s="92"/>
    </row>
    <row r="95" spans="8:16" s="36" customFormat="1" ht="11.25">
      <c r="H95" s="39"/>
      <c r="I95" s="39"/>
      <c r="K95" s="91"/>
      <c r="L95" s="39"/>
      <c r="N95" s="39"/>
      <c r="O95" s="39"/>
      <c r="P95" s="39"/>
    </row>
    <row r="96" spans="8:16" s="36" customFormat="1" ht="11.25">
      <c r="H96" s="39"/>
      <c r="I96" s="39"/>
      <c r="K96" s="91"/>
      <c r="L96" s="39"/>
      <c r="N96" s="39"/>
      <c r="O96" s="39"/>
      <c r="P96" s="39"/>
    </row>
    <row r="97" spans="2:16" s="36" customFormat="1" ht="15">
      <c r="B97" s="89" t="s">
        <v>81</v>
      </c>
      <c r="H97" s="39"/>
      <c r="I97" s="39"/>
      <c r="K97" s="91"/>
      <c r="L97" s="39"/>
      <c r="N97" s="39"/>
      <c r="O97" s="39"/>
      <c r="P97" s="39"/>
    </row>
    <row r="98" spans="2:18" s="36" customFormat="1" ht="12.75">
      <c r="B98" s="37"/>
      <c r="C98" s="37" t="s">
        <v>82</v>
      </c>
      <c r="D98" s="37"/>
      <c r="E98" s="37">
        <f aca="true" t="shared" si="3" ref="E98:N98">SUM(E54:E64)+SUM(E78:E79)-SUM(E17:E29)</f>
        <v>6656931.66</v>
      </c>
      <c r="F98" s="37">
        <f t="shared" si="3"/>
        <v>2406393.23</v>
      </c>
      <c r="G98" s="37">
        <f>SUM(G54:G64)+SUM(G78:G79)-SUM(G17:G29)</f>
        <v>5805193.640000001</v>
      </c>
      <c r="H98" s="37">
        <f t="shared" si="3"/>
        <v>5526133.65</v>
      </c>
      <c r="I98" s="37">
        <f>SUM(I54:I64)+SUM(I78:I79)-SUM(I17:I29)</f>
        <v>-127493</v>
      </c>
      <c r="J98" s="37">
        <f>SUM(J54:J64)+SUM(J78:J79)-SUM(J17:J29)</f>
        <v>2778360.879999999</v>
      </c>
      <c r="K98" s="37">
        <f>SUM(K54:K64)+SUM(K78:K79)-SUM(K17:K29)</f>
        <v>0</v>
      </c>
      <c r="L98" s="37">
        <f t="shared" si="3"/>
        <v>-169277.81999999983</v>
      </c>
      <c r="M98" s="37">
        <f>SUM(M54:M64)+SUM(M78:M79)-SUM(M17:M29)</f>
        <v>21667992.02</v>
      </c>
      <c r="N98" s="37">
        <f t="shared" si="3"/>
        <v>49872.26000000007</v>
      </c>
      <c r="O98" s="37">
        <f>SUM(O54:O64)+SUM(O78:O79)-SUM(O17:O29)</f>
        <v>12279870.290000003</v>
      </c>
      <c r="P98" s="37">
        <f>SUM(P54:P64)+SUM(P78:P79)-SUM(P17:P29)</f>
        <v>2209398.21</v>
      </c>
      <c r="Q98" s="37">
        <f>SUM(E98:P98)</f>
        <v>59083375.02</v>
      </c>
      <c r="R98" s="37"/>
    </row>
    <row r="99" spans="2:18" s="36" customFormat="1" ht="12.75">
      <c r="B99" s="37"/>
      <c r="C99" s="37" t="s">
        <v>83</v>
      </c>
      <c r="D99" s="37"/>
      <c r="E99" s="37">
        <f aca="true" t="shared" si="4" ref="E99:N99">SUM(E69:E76)-SUM(E31:E41)</f>
        <v>1490000</v>
      </c>
      <c r="F99" s="37">
        <f t="shared" si="4"/>
        <v>72000</v>
      </c>
      <c r="G99" s="37">
        <f>SUM(G69:G76)-SUM(G31:G41)</f>
        <v>545250</v>
      </c>
      <c r="H99" s="37">
        <f t="shared" si="4"/>
        <v>989000</v>
      </c>
      <c r="I99" s="37">
        <f t="shared" si="4"/>
        <v>127493</v>
      </c>
      <c r="J99" s="37">
        <f t="shared" si="4"/>
        <v>-1299670.1099999994</v>
      </c>
      <c r="K99" s="37">
        <f t="shared" si="4"/>
        <v>0</v>
      </c>
      <c r="L99" s="37">
        <f t="shared" si="4"/>
        <v>169277.82</v>
      </c>
      <c r="M99" s="37">
        <f>SUM(M69:M76)-SUM(M31:M41)</f>
        <v>1183994.8099999998</v>
      </c>
      <c r="N99" s="37">
        <f t="shared" si="4"/>
        <v>-8241.540000000037</v>
      </c>
      <c r="O99" s="37">
        <f>SUM(O69:O76)-SUM(O31:O41)</f>
        <v>1901111.24</v>
      </c>
      <c r="P99" s="37">
        <f>SUM(P69:P76)-SUM(P31:P41)</f>
        <v>38187.98</v>
      </c>
      <c r="Q99" s="37">
        <f>SUM(E99:P99)</f>
        <v>5208403.200000001</v>
      </c>
      <c r="R99" s="37"/>
    </row>
    <row r="100" spans="2:18" s="36" customFormat="1" ht="12.75">
      <c r="B100" s="40">
        <f>SUM(E100:P100)</f>
        <v>64291778.22</v>
      </c>
      <c r="C100" s="40" t="s">
        <v>84</v>
      </c>
      <c r="D100" s="40"/>
      <c r="E100" s="40">
        <f aca="true" t="shared" si="5" ref="E100:Q100">+E98+E99</f>
        <v>8146931.66</v>
      </c>
      <c r="F100" s="40">
        <f t="shared" si="5"/>
        <v>2478393.23</v>
      </c>
      <c r="G100" s="40">
        <f t="shared" si="5"/>
        <v>6350443.640000001</v>
      </c>
      <c r="H100" s="40">
        <f t="shared" si="5"/>
        <v>6515133.65</v>
      </c>
      <c r="I100" s="93">
        <f t="shared" si="5"/>
        <v>0</v>
      </c>
      <c r="J100" s="40">
        <f t="shared" si="5"/>
        <v>1478690.7699999996</v>
      </c>
      <c r="K100" s="40">
        <f>+K98+K99</f>
        <v>0</v>
      </c>
      <c r="L100" s="40">
        <f t="shared" si="5"/>
        <v>0</v>
      </c>
      <c r="M100" s="40">
        <f t="shared" si="5"/>
        <v>22851986.83</v>
      </c>
      <c r="N100" s="40">
        <f t="shared" si="5"/>
        <v>41630.72000000003</v>
      </c>
      <c r="O100" s="40">
        <f t="shared" si="5"/>
        <v>14180981.530000003</v>
      </c>
      <c r="P100" s="40">
        <f t="shared" si="5"/>
        <v>2247586.19</v>
      </c>
      <c r="Q100" s="40">
        <f t="shared" si="5"/>
        <v>64291778.220000006</v>
      </c>
      <c r="R100" s="37"/>
    </row>
    <row r="101" spans="2:16" s="36" customFormat="1" ht="11.25">
      <c r="B101" s="36">
        <f>+B100-Q100</f>
        <v>0</v>
      </c>
      <c r="E101" s="36">
        <f aca="true" t="shared" si="6" ref="E101:P101">+E100-E86</f>
        <v>0</v>
      </c>
      <c r="F101" s="36">
        <f t="shared" si="6"/>
        <v>0</v>
      </c>
      <c r="G101" s="36">
        <f t="shared" si="6"/>
        <v>0</v>
      </c>
      <c r="H101" s="36">
        <f t="shared" si="6"/>
        <v>0</v>
      </c>
      <c r="I101" s="36">
        <f t="shared" si="6"/>
        <v>0</v>
      </c>
      <c r="J101" s="36">
        <f t="shared" si="6"/>
        <v>0</v>
      </c>
      <c r="K101" s="36">
        <f t="shared" si="6"/>
        <v>0</v>
      </c>
      <c r="L101" s="36">
        <f t="shared" si="6"/>
        <v>0</v>
      </c>
      <c r="M101" s="36">
        <f t="shared" si="6"/>
        <v>0</v>
      </c>
      <c r="N101" s="36">
        <f t="shared" si="6"/>
        <v>2.9103830456733704E-10</v>
      </c>
      <c r="O101" s="36">
        <f t="shared" si="6"/>
        <v>0</v>
      </c>
      <c r="P101" s="36">
        <f t="shared" si="6"/>
        <v>0</v>
      </c>
    </row>
    <row r="102" spans="8:17" s="36" customFormat="1" ht="15.75">
      <c r="H102" s="41"/>
      <c r="I102" s="35"/>
      <c r="K102" s="69"/>
      <c r="L102" s="35"/>
      <c r="N102" s="35"/>
      <c r="O102" s="35"/>
      <c r="P102" s="35"/>
      <c r="Q102" s="42"/>
    </row>
    <row r="103" spans="9:18" s="36" customFormat="1" ht="15.75">
      <c r="I103" s="41"/>
      <c r="J103" s="35"/>
      <c r="K103" s="91"/>
      <c r="L103" s="35"/>
      <c r="M103" s="35"/>
      <c r="O103" s="35"/>
      <c r="P103" s="35"/>
      <c r="Q103" s="35"/>
      <c r="R103" s="42"/>
    </row>
    <row r="104" spans="9:18" s="36" customFormat="1" ht="15.75">
      <c r="I104" s="41"/>
      <c r="J104" s="35"/>
      <c r="K104" s="91"/>
      <c r="L104" s="35"/>
      <c r="M104" s="35"/>
      <c r="O104" s="35"/>
      <c r="P104" s="35"/>
      <c r="Q104" s="35"/>
      <c r="R104" s="42"/>
    </row>
  </sheetData>
  <sheetProtection/>
  <mergeCells count="20">
    <mergeCell ref="ID7:IT7"/>
    <mergeCell ref="EW7:FM7"/>
    <mergeCell ref="FN7:GD7"/>
    <mergeCell ref="GE7:GU7"/>
    <mergeCell ref="GV7:HL7"/>
    <mergeCell ref="CX7:DN7"/>
    <mergeCell ref="DO7:EE7"/>
    <mergeCell ref="EF7:EV7"/>
    <mergeCell ref="HM7:IC7"/>
    <mergeCell ref="AH7:AX7"/>
    <mergeCell ref="AY7:BO7"/>
    <mergeCell ref="BP7:CF7"/>
    <mergeCell ref="CG7:CW7"/>
    <mergeCell ref="A5:P6"/>
    <mergeCell ref="A50:B50"/>
    <mergeCell ref="A10:B10"/>
    <mergeCell ref="A12:B12"/>
    <mergeCell ref="A13:B13"/>
    <mergeCell ref="A47:B47"/>
    <mergeCell ref="A7:P7"/>
  </mergeCells>
  <printOptions horizontalCentered="1"/>
  <pageMargins left="0.1968503937007874" right="0.1968503937007874" top="0.3937007874015748" bottom="0.1968503937007874" header="0" footer="0"/>
  <pageSetup cellComments="asDisplayed"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UIZ-CIM</cp:lastModifiedBy>
  <cp:lastPrinted>2016-11-03T15:38:23Z</cp:lastPrinted>
  <dcterms:created xsi:type="dcterms:W3CDTF">2009-06-01T09:50:22Z</dcterms:created>
  <dcterms:modified xsi:type="dcterms:W3CDTF">2016-11-08T11:43:52Z</dcterms:modified>
  <cp:category/>
  <cp:version/>
  <cp:contentType/>
  <cp:contentStatus/>
</cp:coreProperties>
</file>